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00" activeTab="5"/>
  </bookViews>
  <sheets>
    <sheet name="2015г" sheetId="1" r:id="rId1"/>
    <sheet name="2016г" sheetId="4" r:id="rId2"/>
    <sheet name="2017г" sheetId="5" r:id="rId3"/>
    <sheet name="2017г (2)" sheetId="6" r:id="rId4"/>
    <sheet name="2018г" sheetId="7" r:id="rId5"/>
    <sheet name="2019г" sheetId="9" r:id="rId6"/>
  </sheets>
  <calcPr calcId="162913"/>
</workbook>
</file>

<file path=xl/calcChain.xml><?xml version="1.0" encoding="utf-8"?>
<calcChain xmlns="http://schemas.openxmlformats.org/spreadsheetml/2006/main">
  <c r="D49" i="9" l="1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9" i="7" l="1"/>
  <c r="D79" i="7"/>
  <c r="E42" i="7" l="1"/>
  <c r="E48" i="7"/>
  <c r="E47" i="7"/>
  <c r="E46" i="7"/>
  <c r="E45" i="7"/>
  <c r="E44" i="7"/>
  <c r="E43" i="7"/>
  <c r="E41" i="7"/>
  <c r="E40" i="7"/>
  <c r="E39" i="7"/>
  <c r="E38" i="7"/>
  <c r="E37" i="7"/>
  <c r="E36" i="7"/>
  <c r="E35" i="7"/>
  <c r="E34" i="7"/>
  <c r="E33" i="7"/>
  <c r="E32" i="7"/>
  <c r="E31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D75" i="7" l="1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79" i="6" l="1"/>
  <c r="C79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6" i="5" l="1"/>
  <c r="C76" i="5"/>
  <c r="C50" i="5" l="1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50" i="4" l="1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C50" i="4" l="1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D50" i="1" l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D9" i="1"/>
  <c r="D8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<sst xmlns="http://schemas.openxmlformats.org/spreadsheetml/2006/main" count="900" uniqueCount="143">
  <si>
    <t>1. Без центрального отопления</t>
  </si>
  <si>
    <t xml:space="preserve">2. Без центр.горячего водоснабжения </t>
  </si>
  <si>
    <t>3. Без холодной воды</t>
  </si>
  <si>
    <t>4. Без канализации</t>
  </si>
  <si>
    <t>5. Без сетевого газа</t>
  </si>
  <si>
    <t>6. Без центр.отопления и гор.воды</t>
  </si>
  <si>
    <t>7. Без холодной воды и канализации</t>
  </si>
  <si>
    <t>8. Без горячей воды и канализации</t>
  </si>
  <si>
    <t>9. Без гор.воды, канализ., сетевого газа</t>
  </si>
  <si>
    <t>10.Без центр.отоп., гор.воды, канализ., сет.газа</t>
  </si>
  <si>
    <t>11.Без хол.воды, канализ., гор.воды.</t>
  </si>
  <si>
    <t>12.Без ценр.отоп.,гор.воды,канализ.,хол.воды</t>
  </si>
  <si>
    <t>13.Без гор.воды и сетевого газа</t>
  </si>
  <si>
    <t>14.Без гор.воды,хол.воды,канализ.,сетевого газа</t>
  </si>
  <si>
    <t>15.Без центр.отоп.,гор.воды,канализации</t>
  </si>
  <si>
    <t>16.Без центр.отоп.,гор.воды и сетевого газа</t>
  </si>
  <si>
    <t>17.Без сетевого газа и канализации</t>
  </si>
  <si>
    <t>18.Без центр.отоп.,канал., сетевого газа</t>
  </si>
  <si>
    <t>в) ж/д не имеющие осн.видов благоустройства</t>
  </si>
  <si>
    <t>а) ж/д со всеми видами благоустройства</t>
  </si>
  <si>
    <t>б )ж/д имеющие не все виды благоустройства</t>
  </si>
  <si>
    <t>с 01.07.14г</t>
  </si>
  <si>
    <t>с 01.07.15г</t>
  </si>
  <si>
    <t>руб/м2</t>
  </si>
  <si>
    <t>руб/м3</t>
  </si>
  <si>
    <t>г) ж/д имеющие износ более 60%</t>
  </si>
  <si>
    <t>текущий ремонт жилого помещения</t>
  </si>
  <si>
    <t>техобслуживание</t>
  </si>
  <si>
    <t>уборка придомовых территорий</t>
  </si>
  <si>
    <t>уборка лестничных клеток</t>
  </si>
  <si>
    <t>обслуживание мусоропровода</t>
  </si>
  <si>
    <t>обслуживание и содержание лифтов</t>
  </si>
  <si>
    <t>с 01.01.15г</t>
  </si>
  <si>
    <t>плата за найм помещения</t>
  </si>
  <si>
    <t>капитальный ремонт помещения</t>
  </si>
  <si>
    <t>вывоз ТБО</t>
  </si>
  <si>
    <t>захоронение ТБО</t>
  </si>
  <si>
    <t>вывоз жидких отходов</t>
  </si>
  <si>
    <t>захоронение жидких отходов</t>
  </si>
  <si>
    <t>руб/чел</t>
  </si>
  <si>
    <t>Жилищно-коммунальные услуги</t>
  </si>
  <si>
    <t>№ 703 от 29.05.15г</t>
  </si>
  <si>
    <t>№ 1181 от 30.05.14г</t>
  </si>
  <si>
    <t>Постановление Правительства МО</t>
  </si>
  <si>
    <t>№902/41 от 28.10.14г</t>
  </si>
  <si>
    <t>холодное водоснабжение</t>
  </si>
  <si>
    <t>ООО "Эгера"</t>
  </si>
  <si>
    <t>Распоряжение комитета по ценам и тарифам МО</t>
  </si>
  <si>
    <t>№144-Р от 17.12.14г</t>
  </si>
  <si>
    <t>Коммунальные услуги</t>
  </si>
  <si>
    <t>№147-Р от 17.12.13г</t>
  </si>
  <si>
    <t>руб/Гкал</t>
  </si>
  <si>
    <t>тепловая энергия</t>
  </si>
  <si>
    <t>ООО "Клинтеплоэнергосервис"</t>
  </si>
  <si>
    <t>№152-Р от 20.12.13г</t>
  </si>
  <si>
    <t>№150-Р от 18.12.14г</t>
  </si>
  <si>
    <t>ПРИЛОЖЕНИЕ</t>
  </si>
  <si>
    <t>ЗАО "Водоканал"</t>
  </si>
  <si>
    <t>№139-Р от 10.12.14г</t>
  </si>
  <si>
    <t>№130-Р от 12.11.13г</t>
  </si>
  <si>
    <t>№148-Р от 19.12.14г</t>
  </si>
  <si>
    <t>№135-Р от 28.11.13г</t>
  </si>
  <si>
    <t>водоотведение</t>
  </si>
  <si>
    <t>электроэнергия</t>
  </si>
  <si>
    <t>№144-Р от 13.12.13г</t>
  </si>
  <si>
    <t>№141-Р от 15.12.14г</t>
  </si>
  <si>
    <t>руб/кВтч</t>
  </si>
  <si>
    <t>городское население</t>
  </si>
  <si>
    <t>сельское население</t>
  </si>
  <si>
    <t>дома оборудованные электроплитами</t>
  </si>
  <si>
    <t>Постановление Администрации Клинского муниципального района с дополнениями</t>
  </si>
  <si>
    <t>с 01.01.16г</t>
  </si>
  <si>
    <t>№650/26 от 05.08.15г</t>
  </si>
  <si>
    <t>№ 161-Р от 18.12.15г</t>
  </si>
  <si>
    <t>№ 1576 от 31.05.16г</t>
  </si>
  <si>
    <t>с 01.07.16г</t>
  </si>
  <si>
    <t>МУП "КЛИНТЕПЛОСЕТЬ"</t>
  </si>
  <si>
    <t>Эл.энергия день</t>
  </si>
  <si>
    <t>Эл.энергия ночь</t>
  </si>
  <si>
    <t>№ 150-Р от 18.12.14г</t>
  </si>
  <si>
    <t>№ 168-Р от 18.12.15г</t>
  </si>
  <si>
    <t>а) ж/д со всеми видами благоустройства (в т.ч. с газовой или напольной электрической плитой)</t>
  </si>
  <si>
    <t>№ 105-Р от 22.07.16г</t>
  </si>
  <si>
    <t>с 01.01.17г</t>
  </si>
  <si>
    <t>№ 210-Р от 20.12.16г</t>
  </si>
  <si>
    <t>№ 203-Р от 16.12.16г</t>
  </si>
  <si>
    <t>№ 3309 от 30.11.16г  с изм. № 137 от 19.01.2017г</t>
  </si>
  <si>
    <t>горячая вода</t>
  </si>
  <si>
    <t>№ 114-Р от 12.08.16г</t>
  </si>
  <si>
    <t>№ 1405 от 01.06.17г</t>
  </si>
  <si>
    <t>с 01.07.17г</t>
  </si>
  <si>
    <t>Постановление Администрации Клинского муниципального района</t>
  </si>
  <si>
    <t>услуги паспортного стола</t>
  </si>
  <si>
    <t>услуги МосОблЕИРЦ</t>
  </si>
  <si>
    <t>содержание управляющей компании</t>
  </si>
  <si>
    <t>№ 207-Р от 19.12.16г</t>
  </si>
  <si>
    <t>№ 205-Р от 19.12.16г</t>
  </si>
  <si>
    <t>с 01.01.18г</t>
  </si>
  <si>
    <t>№ 314-Р от 19.12.17г</t>
  </si>
  <si>
    <t>с 01.07.18г</t>
  </si>
  <si>
    <t>Постановление Правительства Московской области</t>
  </si>
  <si>
    <t>№ 826/36 от 03.10.17г</t>
  </si>
  <si>
    <t>компонент на ХВС</t>
  </si>
  <si>
    <t>компонент на тепловую энергию</t>
  </si>
  <si>
    <t>№ 313-Р от 19.12.17г</t>
  </si>
  <si>
    <t>№ 321-Р от 20.12.17г</t>
  </si>
  <si>
    <t>№ 306-Р от 19.12.17г</t>
  </si>
  <si>
    <t>№ 304-Р от 19.12.17г</t>
  </si>
  <si>
    <t>тариф</t>
  </si>
  <si>
    <t>№ 311-Р от 19.12.17г</t>
  </si>
  <si>
    <t>Коммунальные услуги                    на   основании:    Распоряжений комитета по ценам и тарифам МО</t>
  </si>
  <si>
    <t>№ 1024 от 15.06.18г</t>
  </si>
  <si>
    <t>ЗАО "Водоканал" (тариф уст.для ФГБУ "ЦЖКУ" в/г 11)</t>
  </si>
  <si>
    <t>МУП "КЛИНТЕПЛОСЕТЬ" (тариф уст.для ФГБУ "ЦЖКУ" в/г 11)</t>
  </si>
  <si>
    <t>Постановление Администрации Клинского муниципального района / Администрации г.о.Клин</t>
  </si>
  <si>
    <t>ед. изм.</t>
  </si>
  <si>
    <t>№ 135-Р от 19.07.17г</t>
  </si>
  <si>
    <t>ФГБУ "ЦЖКУ" в/г 11  / МУП "КЛИНТЕПЛОСЕТЬ" с 01.06.18г       на 2018г.</t>
  </si>
  <si>
    <t>МУП "КЛИНТЕПЛОСЕТЬ"                                                              на 2018г.</t>
  </si>
  <si>
    <t>ФГБУ "ЦЖКУ" в/г 11  / МУП "КЛИНТЕПЛОСЕТЬ" с 01.06.18г     на 2018г.</t>
  </si>
  <si>
    <t>ЗАО "Водоканал"                                                                            на 2018г.</t>
  </si>
  <si>
    <t>ФГБУ "ЦЖКУ" в/г 11 / ЗАО "Водоканал" с 01.06.18г                   на 2018г.</t>
  </si>
  <si>
    <t>№ 2416 от 30.10.18г</t>
  </si>
  <si>
    <t>с 01.01.19г</t>
  </si>
  <si>
    <t>Установленный размер платы за жилищно-коммунальные услуги на 2019г</t>
  </si>
  <si>
    <t>Жилищные услуги</t>
  </si>
  <si>
    <t>МУП "КЛИНТЕПЛОСЕТЬ"                                                              на 2019г.</t>
  </si>
  <si>
    <t>ЗАО "Водоканал"                                                                            на 2019г.</t>
  </si>
  <si>
    <r>
      <t xml:space="preserve">                                                                       </t>
    </r>
    <r>
      <rPr>
        <sz val="11"/>
        <rFont val="Calibri"/>
        <family val="2"/>
        <charset val="204"/>
        <scheme val="minor"/>
      </rPr>
      <t xml:space="preserve">                                         на 2018г.</t>
    </r>
  </si>
  <si>
    <r>
      <t xml:space="preserve">                                                                       </t>
    </r>
    <r>
      <rPr>
        <sz val="11"/>
        <rFont val="Calibri"/>
        <family val="2"/>
        <charset val="204"/>
        <scheme val="minor"/>
      </rPr>
      <t xml:space="preserve">                                         на 2019г.</t>
    </r>
  </si>
  <si>
    <t>обращение с ТКО</t>
  </si>
  <si>
    <t>Региональный оператор по обращению с ТКО               на 2019г.</t>
  </si>
  <si>
    <t>ФГБУ "ЦЖКУ" в/г 11 / ЗАО "Водоканал" с 01.06.18г         на 2019г.</t>
  </si>
  <si>
    <t>ФГБУ "ЦЖКУ" в/г 11  / МУП "КЛИНТЕПЛОСЕТЬ" с 01.06.18г     на 2019г.</t>
  </si>
  <si>
    <t>№ 370-р от 19.12.18г</t>
  </si>
  <si>
    <t>№ 373-Р от 19.12.18г</t>
  </si>
  <si>
    <t>№ 375-Р от 20.12.18г</t>
  </si>
  <si>
    <t>№ 374-Р от 19.12.18г</t>
  </si>
  <si>
    <t>ФГБУ "ЦЖКУ" в/г 11  / МУП "КЛИНТЕПЛОСЕТЬ" с 01.06.18г       на 2019г.</t>
  </si>
  <si>
    <t>№ 365-Р от 19.12.18г</t>
  </si>
  <si>
    <t>№ 364-Р от 19.12.18г</t>
  </si>
  <si>
    <t>№ 690/34 от 02.10.18</t>
  </si>
  <si>
    <t>на основании:        Постановления правительства М.о.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</si>
</sst>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1"/>
      <color rgb="FF7030A0"/>
      <name val="Calibri"/>
      <family val="2"/>
      <charset val="204"/>
      <scheme val="minor"/>
    </font>
    <font>
      <sz val="10"/>
      <color rgb="FF7030A0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7030A0"/>
      <name val="Arial Cyr"/>
      <charset val="204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rgb="FF7030A0"/>
      <name val="Calibri"/>
      <family val="2"/>
      <scheme val="minor"/>
    </font>
    <font>
      <b/>
      <i/>
      <sz val="11"/>
      <name val="Calibri"/>
      <family val="2"/>
      <charset val="204"/>
      <scheme val="minor"/>
    </font>
    <font>
      <b/>
      <sz val="10"/>
      <color rgb="FF00B0F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1" fillId="0" borderId="0"/>
  </cellStyleXfs>
  <cellXfs count="90">
    <xf numFmtId="0" fontId="0" fillId="0" borderId="0" xfId="0"/>
    <xf numFmtId="0" fontId="0" fillId="0" borderId="2" xfId="0" applyBorder="1"/>
    <xf numFmtId="0" fontId="4" fillId="0" borderId="3" xfId="0" applyFont="1" applyBorder="1"/>
    <xf numFmtId="0" fontId="0" fillId="0" borderId="1" xfId="0" applyBorder="1"/>
    <xf numFmtId="0" fontId="0" fillId="0" borderId="1" xfId="0" applyFont="1" applyFill="1" applyBorder="1"/>
    <xf numFmtId="0" fontId="4" fillId="0" borderId="1" xfId="0" applyFont="1" applyBorder="1"/>
    <xf numFmtId="0" fontId="1" fillId="0" borderId="2" xfId="0" applyFont="1" applyBorder="1"/>
    <xf numFmtId="0" fontId="2" fillId="0" borderId="3" xfId="0" applyFont="1" applyBorder="1"/>
    <xf numFmtId="2" fontId="3" fillId="0" borderId="5" xfId="0" applyNumberFormat="1" applyFont="1" applyBorder="1" applyAlignment="1">
      <alignment wrapText="1"/>
    </xf>
    <xf numFmtId="2" fontId="0" fillId="0" borderId="2" xfId="0" applyNumberFormat="1" applyBorder="1"/>
    <xf numFmtId="0" fontId="1" fillId="0" borderId="0" xfId="0" applyFont="1"/>
    <xf numFmtId="0" fontId="3" fillId="0" borderId="2" xfId="0" applyFont="1" applyBorder="1" applyAlignment="1">
      <alignment horizontal="center" wrapText="1"/>
    </xf>
    <xf numFmtId="2" fontId="3" fillId="0" borderId="2" xfId="0" applyNumberFormat="1" applyFont="1" applyBorder="1" applyAlignment="1">
      <alignment wrapText="1"/>
    </xf>
    <xf numFmtId="0" fontId="4" fillId="0" borderId="7" xfId="0" applyFont="1" applyBorder="1"/>
    <xf numFmtId="0" fontId="1" fillId="0" borderId="4" xfId="0" applyFont="1" applyBorder="1"/>
    <xf numFmtId="0" fontId="1" fillId="0" borderId="2" xfId="0" applyFont="1" applyFill="1" applyBorder="1"/>
    <xf numFmtId="0" fontId="6" fillId="0" borderId="2" xfId="0" applyFont="1" applyBorder="1"/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2" xfId="0" applyFont="1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2" xfId="0" applyFont="1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8" fillId="0" borderId="0" xfId="0" applyFont="1"/>
    <xf numFmtId="0" fontId="8" fillId="0" borderId="2" xfId="0" applyFont="1" applyFill="1" applyBorder="1"/>
    <xf numFmtId="0" fontId="10" fillId="0" borderId="2" xfId="0" applyFont="1" applyBorder="1" applyAlignment="1">
      <alignment wrapText="1"/>
    </xf>
    <xf numFmtId="0" fontId="9" fillId="0" borderId="2" xfId="0" applyFont="1" applyBorder="1"/>
    <xf numFmtId="0" fontId="5" fillId="0" borderId="0" xfId="0" applyFont="1" applyBorder="1"/>
    <xf numFmtId="0" fontId="8" fillId="0" borderId="2" xfId="0" applyFont="1" applyBorder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/>
    <xf numFmtId="0" fontId="0" fillId="0" borderId="8" xfId="0" applyBorder="1" applyAlignment="1">
      <alignment horizontal="center"/>
    </xf>
    <xf numFmtId="0" fontId="5" fillId="0" borderId="2" xfId="0" applyFont="1" applyBorder="1" applyAlignment="1"/>
    <xf numFmtId="0" fontId="11" fillId="0" borderId="2" xfId="0" applyFont="1" applyBorder="1" applyAlignment="1">
      <alignment horizontal="center" wrapText="1"/>
    </xf>
    <xf numFmtId="0" fontId="0" fillId="0" borderId="2" xfId="0" applyNumberForma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2" fillId="0" borderId="2" xfId="0" applyNumberFormat="1" applyFont="1" applyBorder="1" applyAlignment="1">
      <alignment horizontal="center" wrapText="1"/>
    </xf>
    <xf numFmtId="0" fontId="2" fillId="0" borderId="9" xfId="0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13" fillId="0" borderId="2" xfId="0" applyFont="1" applyBorder="1"/>
    <xf numFmtId="0" fontId="7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2" xfId="0" applyFont="1" applyBorder="1"/>
    <xf numFmtId="4" fontId="14" fillId="0" borderId="2" xfId="0" applyNumberFormat="1" applyFont="1" applyBorder="1"/>
    <xf numFmtId="2" fontId="16" fillId="0" borderId="2" xfId="0" applyNumberFormat="1" applyFont="1" applyBorder="1"/>
    <xf numFmtId="4" fontId="16" fillId="0" borderId="2" xfId="0" applyNumberFormat="1" applyFont="1" applyBorder="1"/>
    <xf numFmtId="0" fontId="16" fillId="0" borderId="2" xfId="0" applyFont="1" applyBorder="1"/>
    <xf numFmtId="0" fontId="0" fillId="0" borderId="10" xfId="0" applyBorder="1" applyAlignment="1">
      <alignment wrapText="1"/>
    </xf>
    <xf numFmtId="0" fontId="5" fillId="0" borderId="10" xfId="0" applyFont="1" applyBorder="1"/>
    <xf numFmtId="0" fontId="1" fillId="0" borderId="10" xfId="0" applyFont="1" applyFill="1" applyBorder="1"/>
    <xf numFmtId="0" fontId="4" fillId="0" borderId="2" xfId="0" applyFont="1" applyBorder="1"/>
    <xf numFmtId="0" fontId="13" fillId="0" borderId="10" xfId="0" applyFont="1" applyBorder="1"/>
    <xf numFmtId="0" fontId="5" fillId="0" borderId="10" xfId="0" applyFont="1" applyBorder="1" applyAlignment="1"/>
    <xf numFmtId="0" fontId="17" fillId="0" borderId="2" xfId="0" applyFont="1" applyBorder="1"/>
    <xf numFmtId="0" fontId="18" fillId="0" borderId="2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Font="1" applyFill="1" applyBorder="1"/>
    <xf numFmtId="0" fontId="3" fillId="0" borderId="0" xfId="0" applyFont="1" applyBorder="1" applyAlignment="1">
      <alignment wrapText="1"/>
    </xf>
    <xf numFmtId="0" fontId="1" fillId="0" borderId="0" xfId="0" applyFont="1" applyFill="1" applyBorder="1"/>
    <xf numFmtId="0" fontId="1" fillId="0" borderId="0" xfId="0" applyFont="1" applyBorder="1"/>
    <xf numFmtId="4" fontId="14" fillId="0" borderId="0" xfId="0" applyNumberFormat="1" applyFont="1"/>
    <xf numFmtId="4" fontId="16" fillId="0" borderId="0" xfId="0" applyNumberFormat="1" applyFont="1"/>
    <xf numFmtId="2" fontId="16" fillId="0" borderId="2" xfId="0" applyNumberFormat="1" applyFont="1" applyBorder="1" applyAlignment="1">
      <alignment wrapText="1"/>
    </xf>
    <xf numFmtId="0" fontId="0" fillId="0" borderId="2" xfId="0" applyBorder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2" xfId="0" applyFont="1" applyBorder="1" applyAlignment="1">
      <alignment wrapText="1"/>
    </xf>
    <xf numFmtId="0" fontId="5" fillId="0" borderId="4" xfId="0" applyFont="1" applyBorder="1" applyAlignment="1">
      <alignment vertical="center"/>
    </xf>
    <xf numFmtId="0" fontId="22" fillId="0" borderId="0" xfId="1" applyFont="1" applyFill="1"/>
    <xf numFmtId="2" fontId="0" fillId="0" borderId="0" xfId="0" applyNumberFormat="1"/>
    <xf numFmtId="0" fontId="2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2" fillId="0" borderId="2" xfId="1" applyFont="1" applyFill="1" applyBorder="1"/>
    <xf numFmtId="0" fontId="14" fillId="0" borderId="0" xfId="0" applyFont="1" applyBorder="1"/>
    <xf numFmtId="0" fontId="22" fillId="0" borderId="0" xfId="1" applyFont="1" applyFill="1" applyBorder="1"/>
    <xf numFmtId="0" fontId="18" fillId="0" borderId="11" xfId="0" applyFont="1" applyBorder="1" applyAlignment="1">
      <alignment horizontal="center"/>
    </xf>
    <xf numFmtId="0" fontId="0" fillId="0" borderId="11" xfId="0" applyBorder="1"/>
    <xf numFmtId="0" fontId="14" fillId="0" borderId="1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opLeftCell="A43" workbookViewId="0">
      <selection activeCell="D64" sqref="D64"/>
    </sheetView>
  </sheetViews>
  <sheetFormatPr defaultRowHeight="15" x14ac:dyDescent="0.25"/>
  <cols>
    <col min="1" max="1" width="4.42578125" style="21" customWidth="1"/>
    <col min="2" max="2" width="47.140625" bestFit="1" customWidth="1"/>
    <col min="3" max="3" width="10.42578125" bestFit="1" customWidth="1"/>
    <col min="4" max="4" width="11.140625" customWidth="1"/>
  </cols>
  <sheetData>
    <row r="1" spans="1:4" x14ac:dyDescent="0.25">
      <c r="D1" t="s">
        <v>56</v>
      </c>
    </row>
    <row r="2" spans="1:4" x14ac:dyDescent="0.25">
      <c r="A2" s="36" t="s">
        <v>40</v>
      </c>
    </row>
    <row r="3" spans="1:4" ht="30" x14ac:dyDescent="0.25">
      <c r="B3" s="26" t="s">
        <v>70</v>
      </c>
      <c r="C3" s="27" t="s">
        <v>42</v>
      </c>
      <c r="D3" s="27" t="s">
        <v>41</v>
      </c>
    </row>
    <row r="4" spans="1:4" x14ac:dyDescent="0.25">
      <c r="A4" s="21">
        <v>1</v>
      </c>
      <c r="B4" s="19" t="s">
        <v>26</v>
      </c>
      <c r="C4" s="16" t="s">
        <v>21</v>
      </c>
      <c r="D4" s="16" t="s">
        <v>22</v>
      </c>
    </row>
    <row r="5" spans="1:4" x14ac:dyDescent="0.25">
      <c r="B5" s="7"/>
      <c r="C5" s="17" t="s">
        <v>23</v>
      </c>
      <c r="D5" s="18" t="s">
        <v>23</v>
      </c>
    </row>
    <row r="6" spans="1:4" x14ac:dyDescent="0.25">
      <c r="B6" s="5" t="s">
        <v>19</v>
      </c>
      <c r="C6" s="6">
        <v>7.87</v>
      </c>
      <c r="D6" s="6">
        <v>8.31</v>
      </c>
    </row>
    <row r="7" spans="1:4" x14ac:dyDescent="0.25">
      <c r="B7" s="2" t="s">
        <v>20</v>
      </c>
      <c r="C7" s="8"/>
      <c r="D7" s="12"/>
    </row>
    <row r="8" spans="1:4" x14ac:dyDescent="0.25">
      <c r="B8" s="3" t="s">
        <v>0</v>
      </c>
      <c r="C8" s="9">
        <f>ROUND(($C$6*0.9),2)</f>
        <v>7.08</v>
      </c>
      <c r="D8" s="9">
        <f>ROUND(($D$6*0.9),2)</f>
        <v>7.48</v>
      </c>
    </row>
    <row r="9" spans="1:4" x14ac:dyDescent="0.25">
      <c r="B9" s="3" t="s">
        <v>1</v>
      </c>
      <c r="C9" s="9">
        <f>ROUND(($C$6*0.94),2)</f>
        <v>7.4</v>
      </c>
      <c r="D9" s="9">
        <f>ROUND(($D$6*0.94),2)</f>
        <v>7.81</v>
      </c>
    </row>
    <row r="10" spans="1:4" x14ac:dyDescent="0.25">
      <c r="B10" s="3" t="s">
        <v>2</v>
      </c>
      <c r="C10" s="9">
        <f>ROUND(($C$6*0.95),2)</f>
        <v>7.48</v>
      </c>
      <c r="D10" s="9">
        <f>ROUND(($D$6*0.95),2)</f>
        <v>7.89</v>
      </c>
    </row>
    <row r="11" spans="1:4" x14ac:dyDescent="0.25">
      <c r="B11" s="3" t="s">
        <v>3</v>
      </c>
      <c r="C11" s="9">
        <f>ROUND(($C$6*0.95),2)</f>
        <v>7.48</v>
      </c>
      <c r="D11" s="9">
        <f>ROUND(($D$6*0.95),2)</f>
        <v>7.89</v>
      </c>
    </row>
    <row r="12" spans="1:4" x14ac:dyDescent="0.25">
      <c r="B12" s="3" t="s">
        <v>4</v>
      </c>
      <c r="C12" s="9">
        <f>ROUND(($C$6*0.94),2)</f>
        <v>7.4</v>
      </c>
      <c r="D12" s="9">
        <f>ROUND(($D$6*0.94),2)</f>
        <v>7.81</v>
      </c>
    </row>
    <row r="13" spans="1:4" x14ac:dyDescent="0.25">
      <c r="B13" s="3" t="s">
        <v>5</v>
      </c>
      <c r="C13" s="9">
        <f>ROUND(($C$6*(1-(0.1+0.06))),2)</f>
        <v>6.61</v>
      </c>
      <c r="D13" s="9">
        <f>ROUND(($D$6*(1-(0.1+0.06))),2)</f>
        <v>6.98</v>
      </c>
    </row>
    <row r="14" spans="1:4" x14ac:dyDescent="0.25">
      <c r="B14" s="3" t="s">
        <v>6</v>
      </c>
      <c r="C14" s="9">
        <f>ROUND(($C$6*(1-(0.05+0.05))),2)</f>
        <v>7.08</v>
      </c>
      <c r="D14" s="9">
        <f>ROUND(($D$6*(1-(0.05+0.05))),2)</f>
        <v>7.48</v>
      </c>
    </row>
    <row r="15" spans="1:4" x14ac:dyDescent="0.25">
      <c r="B15" s="3" t="s">
        <v>7</v>
      </c>
      <c r="C15" s="9">
        <f>ROUND(($C$6*(1-(0.06+0.05))),2)</f>
        <v>7</v>
      </c>
      <c r="D15" s="9">
        <f>ROUND(($D$6*(1-(0.06+0.05))),2)</f>
        <v>7.4</v>
      </c>
    </row>
    <row r="16" spans="1:4" x14ac:dyDescent="0.25">
      <c r="B16" s="3" t="s">
        <v>8</v>
      </c>
      <c r="C16" s="9">
        <f>ROUND(($C$6*(1-(0.06+0.05+0.06))),2)</f>
        <v>6.53</v>
      </c>
      <c r="D16" s="9">
        <f>ROUND(($D$6*(1-(0.06+0.05+0.06))),2)</f>
        <v>6.9</v>
      </c>
    </row>
    <row r="17" spans="1:4" x14ac:dyDescent="0.25">
      <c r="B17" s="3" t="s">
        <v>9</v>
      </c>
      <c r="C17" s="9">
        <f>ROUND(($C$6*(1-(0.1+0.06+0.05+0.06))),2)</f>
        <v>5.75</v>
      </c>
      <c r="D17" s="9">
        <f>ROUND(($D$6*(1-(0.1+0.06+0.05+0.06))),2)</f>
        <v>6.07</v>
      </c>
    </row>
    <row r="18" spans="1:4" x14ac:dyDescent="0.25">
      <c r="B18" s="3" t="s">
        <v>10</v>
      </c>
      <c r="C18" s="9">
        <f>ROUND(($C$6*(1-(0.05+0.05+0.06))),2)</f>
        <v>6.61</v>
      </c>
      <c r="D18" s="9">
        <f>ROUND(($D$6*(1-(0.05+0.05+0.06))),2)</f>
        <v>6.98</v>
      </c>
    </row>
    <row r="19" spans="1:4" x14ac:dyDescent="0.25">
      <c r="B19" s="3" t="s">
        <v>11</v>
      </c>
      <c r="C19" s="9">
        <f>ROUND(($C$6*(1-(0.1+0.06+0.05+0.05))),2)</f>
        <v>5.82</v>
      </c>
      <c r="D19" s="9">
        <f>ROUND(($D$6*(1-(0.1+0.06+0.05+0.05))),2)</f>
        <v>6.15</v>
      </c>
    </row>
    <row r="20" spans="1:4" x14ac:dyDescent="0.25">
      <c r="B20" s="3" t="s">
        <v>12</v>
      </c>
      <c r="C20" s="9">
        <f>ROUND(($C$6*(1-(0.06+0.06))),2)</f>
        <v>6.93</v>
      </c>
      <c r="D20" s="9">
        <f>ROUND(($D$6*(1-(0.06+0.06))),2)</f>
        <v>7.31</v>
      </c>
    </row>
    <row r="21" spans="1:4" x14ac:dyDescent="0.25">
      <c r="B21" s="3" t="s">
        <v>13</v>
      </c>
      <c r="C21" s="9">
        <f>ROUND(($C$6*(1-(0.06+0.05+0.05+0.06))),2)</f>
        <v>6.14</v>
      </c>
      <c r="D21" s="9">
        <f>ROUND(($D$6*(1-(0.06+0.05+0.05+0.06))),2)</f>
        <v>6.48</v>
      </c>
    </row>
    <row r="22" spans="1:4" x14ac:dyDescent="0.25">
      <c r="B22" s="4" t="s">
        <v>14</v>
      </c>
      <c r="C22" s="9">
        <f>ROUND(($C$6*(1-(0.1+0.06+0.05))),2)</f>
        <v>6.22</v>
      </c>
      <c r="D22" s="9">
        <f>ROUND(($D$6*(1-(0.1+0.06+0.05))),2)</f>
        <v>6.56</v>
      </c>
    </row>
    <row r="23" spans="1:4" x14ac:dyDescent="0.25">
      <c r="B23" s="3" t="s">
        <v>15</v>
      </c>
      <c r="C23" s="9">
        <f>ROUND(($C$6*(1-(0.1+0.06+0.06))),2)</f>
        <v>6.14</v>
      </c>
      <c r="D23" s="9">
        <f>ROUND(($D$6*(1-(0.1+0.06+0.06))),2)</f>
        <v>6.48</v>
      </c>
    </row>
    <row r="24" spans="1:4" x14ac:dyDescent="0.25">
      <c r="B24" s="3" t="s">
        <v>16</v>
      </c>
      <c r="C24" s="9">
        <f>ROUND(($C$6*(1-(0.06+0.05))),2)</f>
        <v>7</v>
      </c>
      <c r="D24" s="9">
        <f>ROUND(($D$6*(1-(0.06+0.05))),2)</f>
        <v>7.4</v>
      </c>
    </row>
    <row r="25" spans="1:4" x14ac:dyDescent="0.25">
      <c r="B25" s="3" t="s">
        <v>17</v>
      </c>
      <c r="C25" s="9">
        <f>ROUND(($C$6*(1-(0.1+0.05+0.06))),2)</f>
        <v>6.22</v>
      </c>
      <c r="D25" s="9">
        <f>ROUND(($D$6*(1-(0.1+0.05+0.06))),2)</f>
        <v>6.56</v>
      </c>
    </row>
    <row r="26" spans="1:4" ht="21" customHeight="1" x14ac:dyDescent="0.25">
      <c r="B26" s="13" t="s">
        <v>18</v>
      </c>
      <c r="C26" s="14">
        <v>3.93</v>
      </c>
      <c r="D26" s="14">
        <v>4.1500000000000004</v>
      </c>
    </row>
    <row r="27" spans="1:4" s="10" customFormat="1" x14ac:dyDescent="0.25">
      <c r="A27" s="34"/>
      <c r="B27" s="15" t="s">
        <v>25</v>
      </c>
      <c r="C27" s="6">
        <v>5.48</v>
      </c>
      <c r="D27" s="6">
        <v>5.81</v>
      </c>
    </row>
    <row r="29" spans="1:4" x14ac:dyDescent="0.25">
      <c r="A29" s="21">
        <v>2</v>
      </c>
      <c r="B29" s="19" t="s">
        <v>27</v>
      </c>
      <c r="C29" s="16" t="s">
        <v>21</v>
      </c>
      <c r="D29" s="16" t="s">
        <v>22</v>
      </c>
    </row>
    <row r="30" spans="1:4" x14ac:dyDescent="0.25">
      <c r="B30" s="7"/>
      <c r="C30" s="17" t="s">
        <v>23</v>
      </c>
      <c r="D30" s="18" t="s">
        <v>23</v>
      </c>
    </row>
    <row r="31" spans="1:4" x14ac:dyDescent="0.25">
      <c r="B31" s="5" t="s">
        <v>19</v>
      </c>
      <c r="C31" s="6">
        <v>7.74</v>
      </c>
      <c r="D31" s="6">
        <v>7.94</v>
      </c>
    </row>
    <row r="32" spans="1:4" x14ac:dyDescent="0.25">
      <c r="B32" s="2" t="s">
        <v>20</v>
      </c>
      <c r="C32" s="8"/>
      <c r="D32" s="12"/>
    </row>
    <row r="33" spans="2:4" x14ac:dyDescent="0.25">
      <c r="B33" s="3" t="s">
        <v>0</v>
      </c>
      <c r="C33" s="9">
        <f>ROUND(($C$31*0.9),2)</f>
        <v>6.97</v>
      </c>
      <c r="D33" s="9">
        <f>ROUND(($D$31*0.9),2)</f>
        <v>7.15</v>
      </c>
    </row>
    <row r="34" spans="2:4" x14ac:dyDescent="0.25">
      <c r="B34" s="3" t="s">
        <v>1</v>
      </c>
      <c r="C34" s="9">
        <f>ROUND(($C$31*0.94),2)</f>
        <v>7.28</v>
      </c>
      <c r="D34" s="9">
        <f>ROUND(($D$31*0.94),2)</f>
        <v>7.46</v>
      </c>
    </row>
    <row r="35" spans="2:4" x14ac:dyDescent="0.25">
      <c r="B35" s="3" t="s">
        <v>2</v>
      </c>
      <c r="C35" s="9">
        <f>ROUND(($C$31*0.95),2)</f>
        <v>7.35</v>
      </c>
      <c r="D35" s="9">
        <f>ROUND(($D$31*0.95),2)</f>
        <v>7.54</v>
      </c>
    </row>
    <row r="36" spans="2:4" x14ac:dyDescent="0.25">
      <c r="B36" s="3" t="s">
        <v>3</v>
      </c>
      <c r="C36" s="9">
        <f>ROUND(($C$31*0.95),2)</f>
        <v>7.35</v>
      </c>
      <c r="D36" s="9">
        <f>ROUND(($D$31*0.95),2)</f>
        <v>7.54</v>
      </c>
    </row>
    <row r="37" spans="2:4" x14ac:dyDescent="0.25">
      <c r="B37" s="3" t="s">
        <v>4</v>
      </c>
      <c r="C37" s="9">
        <f>ROUND(($C$31*0.94),2)</f>
        <v>7.28</v>
      </c>
      <c r="D37" s="9">
        <f>ROUND(($D$31*0.94),2)</f>
        <v>7.46</v>
      </c>
    </row>
    <row r="38" spans="2:4" x14ac:dyDescent="0.25">
      <c r="B38" s="3" t="s">
        <v>5</v>
      </c>
      <c r="C38" s="9">
        <f>ROUND(($C$31*(1-(0.1+0.06))),2)</f>
        <v>6.5</v>
      </c>
      <c r="D38" s="9">
        <f>ROUND(($D$31*(1-(0.1+0.06))),2)</f>
        <v>6.67</v>
      </c>
    </row>
    <row r="39" spans="2:4" x14ac:dyDescent="0.25">
      <c r="B39" s="3" t="s">
        <v>6</v>
      </c>
      <c r="C39" s="9">
        <f>ROUND(($C$31*(1-(0.05+0.05))),2)</f>
        <v>6.97</v>
      </c>
      <c r="D39" s="9">
        <f>ROUND(($D$31*(1-(0.05+0.05))),2)</f>
        <v>7.15</v>
      </c>
    </row>
    <row r="40" spans="2:4" x14ac:dyDescent="0.25">
      <c r="B40" s="3" t="s">
        <v>7</v>
      </c>
      <c r="C40" s="9">
        <f>ROUND(($C$31*(1-(0.06+0.05))),2)</f>
        <v>6.89</v>
      </c>
      <c r="D40" s="9">
        <f>ROUND(($D$31*(1-(0.06+0.05))),2)</f>
        <v>7.07</v>
      </c>
    </row>
    <row r="41" spans="2:4" x14ac:dyDescent="0.25">
      <c r="B41" s="3" t="s">
        <v>8</v>
      </c>
      <c r="C41" s="9">
        <f>ROUND(($C$31*(1-(0.06+0.05+0.06))),2)</f>
        <v>6.42</v>
      </c>
      <c r="D41" s="9">
        <f>ROUND(($D$31*(1-(0.06+0.05+0.06))),2)</f>
        <v>6.59</v>
      </c>
    </row>
    <row r="42" spans="2:4" x14ac:dyDescent="0.25">
      <c r="B42" s="3" t="s">
        <v>9</v>
      </c>
      <c r="C42" s="9">
        <f>ROUND(($C$31*(1-(0.1+0.06+0.05+0.06))),2)</f>
        <v>5.65</v>
      </c>
      <c r="D42" s="9">
        <f>ROUND(($D$31*(1-(0.1+0.06+0.05+0.06))),2)</f>
        <v>5.8</v>
      </c>
    </row>
    <row r="43" spans="2:4" x14ac:dyDescent="0.25">
      <c r="B43" s="3" t="s">
        <v>10</v>
      </c>
      <c r="C43" s="9">
        <f>ROUND(($C$31*(1-(0.05+0.05+0.06))),2)</f>
        <v>6.5</v>
      </c>
      <c r="D43" s="9">
        <f>ROUND(($D$31*(1-(0.05+0.05+0.06))),2)</f>
        <v>6.67</v>
      </c>
    </row>
    <row r="44" spans="2:4" x14ac:dyDescent="0.25">
      <c r="B44" s="3" t="s">
        <v>11</v>
      </c>
      <c r="C44" s="9">
        <f>ROUND(($C$31*(1-(0.1+0.06+0.05+0.05))),2)</f>
        <v>5.73</v>
      </c>
      <c r="D44" s="9">
        <f>ROUND(($D$31*(1-(0.1+0.06+0.05+0.05))),2)</f>
        <v>5.88</v>
      </c>
    </row>
    <row r="45" spans="2:4" x14ac:dyDescent="0.25">
      <c r="B45" s="3" t="s">
        <v>12</v>
      </c>
      <c r="C45" s="9">
        <f>ROUND(($C$31*(1-(0.06+0.06))),2)</f>
        <v>6.81</v>
      </c>
      <c r="D45" s="9">
        <f>ROUND(($D$31*(1-(0.06+0.06))),2)</f>
        <v>6.99</v>
      </c>
    </row>
    <row r="46" spans="2:4" x14ac:dyDescent="0.25">
      <c r="B46" s="3" t="s">
        <v>13</v>
      </c>
      <c r="C46" s="9">
        <f>ROUND(($C$31*(1-(0.06+0.05+0.05+0.06))),2)</f>
        <v>6.04</v>
      </c>
      <c r="D46" s="9">
        <f>ROUND(($D$31*(1-(0.06+0.05+0.05+0.06))),2)</f>
        <v>6.19</v>
      </c>
    </row>
    <row r="47" spans="2:4" x14ac:dyDescent="0.25">
      <c r="B47" s="4" t="s">
        <v>14</v>
      </c>
      <c r="C47" s="9">
        <f>ROUND(($C$31*(1-(0.1+0.06+0.05))),2)</f>
        <v>6.11</v>
      </c>
      <c r="D47" s="9">
        <f>ROUND(($D$31*(1-(0.1+0.06+0.05))),2)</f>
        <v>6.27</v>
      </c>
    </row>
    <row r="48" spans="2:4" x14ac:dyDescent="0.25">
      <c r="B48" s="3" t="s">
        <v>15</v>
      </c>
      <c r="C48" s="9">
        <f>ROUND(($C$31*(1-(0.1+0.06+0.06))),2)</f>
        <v>6.04</v>
      </c>
      <c r="D48" s="9">
        <f>ROUND(($D$31*(1-(0.1+0.06+0.06))),2)</f>
        <v>6.19</v>
      </c>
    </row>
    <row r="49" spans="1:4" x14ac:dyDescent="0.25">
      <c r="B49" s="3" t="s">
        <v>16</v>
      </c>
      <c r="C49" s="9">
        <f>ROUND(($C$31*(1-(0.06+0.05))),2)</f>
        <v>6.89</v>
      </c>
      <c r="D49" s="9">
        <f>ROUND(($D$31*(1-(0.06+0.05))),2)</f>
        <v>7.07</v>
      </c>
    </row>
    <row r="50" spans="1:4" x14ac:dyDescent="0.25">
      <c r="B50" s="3" t="s">
        <v>17</v>
      </c>
      <c r="C50" s="9">
        <f>ROUND(($C$31*(1-(0.1+0.05+0.06))),2)</f>
        <v>6.11</v>
      </c>
      <c r="D50" s="9">
        <f>ROUND(($D$31*(1-(0.1+0.05+0.06))),2)</f>
        <v>6.27</v>
      </c>
    </row>
    <row r="51" spans="1:4" x14ac:dyDescent="0.25">
      <c r="B51" s="13" t="s">
        <v>18</v>
      </c>
      <c r="C51" s="14">
        <v>3.86</v>
      </c>
      <c r="D51" s="14">
        <v>3.97</v>
      </c>
    </row>
    <row r="52" spans="1:4" x14ac:dyDescent="0.25">
      <c r="B52" s="15" t="s">
        <v>25</v>
      </c>
      <c r="C52" s="6">
        <v>5.4</v>
      </c>
      <c r="D52" s="6">
        <v>5.55</v>
      </c>
    </row>
    <row r="53" spans="1:4" ht="9" customHeight="1" x14ac:dyDescent="0.25"/>
    <row r="54" spans="1:4" x14ac:dyDescent="0.25">
      <c r="B54" s="19"/>
      <c r="C54" s="16" t="s">
        <v>21</v>
      </c>
      <c r="D54" s="16" t="s">
        <v>22</v>
      </c>
    </row>
    <row r="55" spans="1:4" x14ac:dyDescent="0.25">
      <c r="B55" s="7"/>
      <c r="C55" s="17" t="s">
        <v>23</v>
      </c>
      <c r="D55" s="18" t="s">
        <v>23</v>
      </c>
    </row>
    <row r="56" spans="1:4" x14ac:dyDescent="0.25">
      <c r="A56" s="21">
        <v>3</v>
      </c>
      <c r="B56" s="19" t="s">
        <v>28</v>
      </c>
      <c r="C56" s="1">
        <v>6.06</v>
      </c>
      <c r="D56" s="1">
        <v>6.65</v>
      </c>
    </row>
    <row r="57" spans="1:4" x14ac:dyDescent="0.25">
      <c r="A57" s="21">
        <v>4</v>
      </c>
      <c r="B57" s="19" t="s">
        <v>29</v>
      </c>
      <c r="C57" s="1">
        <v>3.06</v>
      </c>
      <c r="D57" s="1">
        <v>3.36</v>
      </c>
    </row>
    <row r="58" spans="1:4" x14ac:dyDescent="0.25">
      <c r="A58" s="21">
        <v>5</v>
      </c>
      <c r="B58" s="19" t="s">
        <v>30</v>
      </c>
      <c r="C58" s="20">
        <v>2.65</v>
      </c>
      <c r="D58" s="20">
        <v>2.79</v>
      </c>
    </row>
    <row r="59" spans="1:4" x14ac:dyDescent="0.25">
      <c r="A59" s="37">
        <v>6</v>
      </c>
      <c r="B59" s="38" t="s">
        <v>31</v>
      </c>
      <c r="C59" s="20">
        <v>8.99</v>
      </c>
      <c r="D59" s="20">
        <v>9.4499999999999993</v>
      </c>
    </row>
    <row r="60" spans="1:4" s="23" customFormat="1" ht="9" customHeight="1" x14ac:dyDescent="0.25">
      <c r="A60" s="24"/>
      <c r="C60" s="24"/>
      <c r="D60" s="24"/>
    </row>
    <row r="61" spans="1:4" x14ac:dyDescent="0.25">
      <c r="B61" s="19"/>
      <c r="C61" s="16" t="s">
        <v>21</v>
      </c>
      <c r="D61" s="16" t="s">
        <v>22</v>
      </c>
    </row>
    <row r="62" spans="1:4" x14ac:dyDescent="0.25">
      <c r="B62" s="25"/>
      <c r="C62" s="22" t="s">
        <v>39</v>
      </c>
      <c r="D62" s="22" t="s">
        <v>39</v>
      </c>
    </row>
    <row r="63" spans="1:4" x14ac:dyDescent="0.25">
      <c r="A63" s="21">
        <v>7</v>
      </c>
      <c r="B63" s="19" t="s">
        <v>35</v>
      </c>
      <c r="C63" s="1">
        <v>46.6</v>
      </c>
      <c r="D63" s="1">
        <v>49.4</v>
      </c>
    </row>
    <row r="64" spans="1:4" x14ac:dyDescent="0.25">
      <c r="A64" s="21">
        <v>8</v>
      </c>
      <c r="B64" s="19" t="s">
        <v>36</v>
      </c>
      <c r="C64" s="1">
        <v>6.58</v>
      </c>
      <c r="D64" s="1">
        <v>7.96</v>
      </c>
    </row>
    <row r="65" spans="1:4" x14ac:dyDescent="0.25">
      <c r="A65" s="21">
        <v>9</v>
      </c>
      <c r="B65" s="19" t="s">
        <v>37</v>
      </c>
      <c r="C65" s="1">
        <v>55.8</v>
      </c>
      <c r="D65" s="1">
        <v>59.15</v>
      </c>
    </row>
    <row r="66" spans="1:4" x14ac:dyDescent="0.25">
      <c r="A66" s="21">
        <v>10</v>
      </c>
      <c r="B66" s="19" t="s">
        <v>38</v>
      </c>
      <c r="C66" s="1">
        <v>12.13</v>
      </c>
      <c r="D66" s="1">
        <v>12.86</v>
      </c>
    </row>
    <row r="67" spans="1:4" ht="6.75" customHeight="1" x14ac:dyDescent="0.25"/>
    <row r="68" spans="1:4" s="28" customFormat="1" ht="24.75" x14ac:dyDescent="0.25">
      <c r="A68" s="35"/>
      <c r="B68" s="29" t="s">
        <v>43</v>
      </c>
      <c r="C68" s="30" t="s">
        <v>44</v>
      </c>
      <c r="D68" s="30" t="s">
        <v>72</v>
      </c>
    </row>
    <row r="69" spans="1:4" x14ac:dyDescent="0.25">
      <c r="B69" s="19"/>
      <c r="C69" s="16" t="s">
        <v>32</v>
      </c>
      <c r="D69" s="16" t="s">
        <v>71</v>
      </c>
    </row>
    <row r="70" spans="1:4" ht="9.75" customHeight="1" x14ac:dyDescent="0.25">
      <c r="B70" s="25"/>
      <c r="C70" s="11" t="s">
        <v>23</v>
      </c>
      <c r="D70" s="11" t="s">
        <v>23</v>
      </c>
    </row>
    <row r="71" spans="1:4" x14ac:dyDescent="0.25">
      <c r="A71" s="21">
        <v>11</v>
      </c>
      <c r="B71" s="19" t="s">
        <v>33</v>
      </c>
      <c r="C71" s="1">
        <v>7.8</v>
      </c>
      <c r="D71" s="1">
        <v>8.3000000000000007</v>
      </c>
    </row>
    <row r="72" spans="1:4" x14ac:dyDescent="0.25">
      <c r="A72" s="21">
        <v>12</v>
      </c>
      <c r="B72" s="19" t="s">
        <v>34</v>
      </c>
      <c r="C72" s="1">
        <v>7.8</v>
      </c>
      <c r="D72" s="1">
        <v>8.3000000000000007</v>
      </c>
    </row>
    <row r="73" spans="1:4" ht="12.75" customHeight="1" x14ac:dyDescent="0.25">
      <c r="B73" s="32"/>
      <c r="C73" s="23"/>
    </row>
    <row r="74" spans="1:4" x14ac:dyDescent="0.25">
      <c r="A74" s="10" t="s">
        <v>49</v>
      </c>
    </row>
    <row r="75" spans="1:4" ht="30" x14ac:dyDescent="0.25">
      <c r="B75" s="26" t="s">
        <v>47</v>
      </c>
      <c r="C75" s="27" t="s">
        <v>50</v>
      </c>
      <c r="D75" s="27" t="s">
        <v>48</v>
      </c>
    </row>
    <row r="76" spans="1:4" x14ac:dyDescent="0.25">
      <c r="B76" s="31"/>
      <c r="C76" s="16" t="s">
        <v>21</v>
      </c>
      <c r="D76" s="16" t="s">
        <v>22</v>
      </c>
    </row>
    <row r="77" spans="1:4" x14ac:dyDescent="0.25">
      <c r="B77" s="26" t="s">
        <v>46</v>
      </c>
      <c r="C77" s="11" t="s">
        <v>51</v>
      </c>
      <c r="D77" s="11" t="s">
        <v>51</v>
      </c>
    </row>
    <row r="78" spans="1:4" x14ac:dyDescent="0.25">
      <c r="B78" s="19" t="s">
        <v>52</v>
      </c>
      <c r="C78" s="1">
        <v>1677.13</v>
      </c>
      <c r="D78" s="1">
        <v>1795.84</v>
      </c>
    </row>
    <row r="79" spans="1:4" ht="6" customHeight="1" x14ac:dyDescent="0.25"/>
    <row r="80" spans="1:4" ht="30" x14ac:dyDescent="0.25">
      <c r="B80" s="26" t="s">
        <v>47</v>
      </c>
      <c r="C80" s="27" t="s">
        <v>54</v>
      </c>
      <c r="D80" s="27" t="s">
        <v>55</v>
      </c>
    </row>
    <row r="81" spans="2:4" x14ac:dyDescent="0.25">
      <c r="B81" s="31"/>
      <c r="C81" s="16" t="s">
        <v>21</v>
      </c>
      <c r="D81" s="16" t="s">
        <v>22</v>
      </c>
    </row>
    <row r="82" spans="2:4" x14ac:dyDescent="0.25">
      <c r="B82" s="26" t="s">
        <v>53</v>
      </c>
      <c r="C82" s="11" t="s">
        <v>51</v>
      </c>
      <c r="D82" s="11" t="s">
        <v>51</v>
      </c>
    </row>
    <row r="83" spans="2:4" x14ac:dyDescent="0.25">
      <c r="B83" s="19" t="s">
        <v>52</v>
      </c>
      <c r="C83" s="1">
        <v>1984.88</v>
      </c>
      <c r="D83" s="1">
        <v>2133.56</v>
      </c>
    </row>
    <row r="84" spans="2:4" ht="6" customHeight="1" x14ac:dyDescent="0.25"/>
    <row r="85" spans="2:4" ht="30" x14ac:dyDescent="0.25">
      <c r="B85" s="26" t="s">
        <v>47</v>
      </c>
      <c r="C85" s="27" t="s">
        <v>59</v>
      </c>
      <c r="D85" s="27" t="s">
        <v>58</v>
      </c>
    </row>
    <row r="86" spans="2:4" x14ac:dyDescent="0.25">
      <c r="B86" s="31"/>
      <c r="C86" s="16" t="s">
        <v>21</v>
      </c>
      <c r="D86" s="16" t="s">
        <v>22</v>
      </c>
    </row>
    <row r="87" spans="2:4" x14ac:dyDescent="0.25">
      <c r="B87" s="26" t="s">
        <v>46</v>
      </c>
      <c r="C87" s="11" t="s">
        <v>24</v>
      </c>
      <c r="D87" s="11" t="s">
        <v>24</v>
      </c>
    </row>
    <row r="88" spans="2:4" x14ac:dyDescent="0.25">
      <c r="B88" s="19" t="s">
        <v>45</v>
      </c>
      <c r="C88" s="1">
        <v>28.18</v>
      </c>
      <c r="D88" s="1">
        <v>30.62</v>
      </c>
    </row>
    <row r="89" spans="2:4" x14ac:dyDescent="0.25">
      <c r="B89" s="19" t="s">
        <v>62</v>
      </c>
      <c r="C89" s="1">
        <v>28.44</v>
      </c>
      <c r="D89" s="1">
        <v>30.86</v>
      </c>
    </row>
    <row r="90" spans="2:4" ht="5.25" customHeight="1" x14ac:dyDescent="0.25"/>
    <row r="91" spans="2:4" ht="30" x14ac:dyDescent="0.25">
      <c r="B91" s="26" t="s">
        <v>47</v>
      </c>
      <c r="C91" s="27" t="s">
        <v>61</v>
      </c>
      <c r="D91" s="27" t="s">
        <v>60</v>
      </c>
    </row>
    <row r="92" spans="2:4" x14ac:dyDescent="0.25">
      <c r="B92" s="31"/>
      <c r="C92" s="16" t="s">
        <v>21</v>
      </c>
      <c r="D92" s="16" t="s">
        <v>22</v>
      </c>
    </row>
    <row r="93" spans="2:4" x14ac:dyDescent="0.25">
      <c r="B93" s="26" t="s">
        <v>57</v>
      </c>
      <c r="C93" s="11" t="s">
        <v>24</v>
      </c>
      <c r="D93" s="11" t="s">
        <v>24</v>
      </c>
    </row>
    <row r="94" spans="2:4" x14ac:dyDescent="0.25">
      <c r="B94" s="19" t="s">
        <v>45</v>
      </c>
      <c r="C94" s="1">
        <v>19.05</v>
      </c>
      <c r="D94" s="1">
        <v>20.99</v>
      </c>
    </row>
    <row r="95" spans="2:4" x14ac:dyDescent="0.25">
      <c r="B95" s="19" t="s">
        <v>62</v>
      </c>
      <c r="C95" s="1">
        <v>18.25</v>
      </c>
      <c r="D95" s="1">
        <v>20.12</v>
      </c>
    </row>
    <row r="96" spans="2:4" ht="6" customHeight="1" x14ac:dyDescent="0.25"/>
    <row r="97" spans="2:4" ht="30" x14ac:dyDescent="0.25">
      <c r="B97" s="26" t="s">
        <v>47</v>
      </c>
      <c r="C97" s="27" t="s">
        <v>64</v>
      </c>
      <c r="D97" s="27" t="s">
        <v>65</v>
      </c>
    </row>
    <row r="98" spans="2:4" x14ac:dyDescent="0.25">
      <c r="B98" s="19"/>
      <c r="C98" s="16" t="s">
        <v>21</v>
      </c>
      <c r="D98" s="16" t="s">
        <v>22</v>
      </c>
    </row>
    <row r="99" spans="2:4" x14ac:dyDescent="0.25">
      <c r="B99" s="19" t="s">
        <v>63</v>
      </c>
      <c r="C99" s="11" t="s">
        <v>66</v>
      </c>
      <c r="D99" s="11" t="s">
        <v>66</v>
      </c>
    </row>
    <row r="100" spans="2:4" x14ac:dyDescent="0.25">
      <c r="B100" s="33" t="s">
        <v>67</v>
      </c>
      <c r="C100" s="1">
        <v>4.18</v>
      </c>
      <c r="D100" s="1">
        <v>4.54</v>
      </c>
    </row>
    <row r="101" spans="2:4" x14ac:dyDescent="0.25">
      <c r="B101" s="33" t="s">
        <v>68</v>
      </c>
      <c r="C101" s="1">
        <v>2.93</v>
      </c>
      <c r="D101" s="1">
        <v>3.18</v>
      </c>
    </row>
    <row r="102" spans="2:4" x14ac:dyDescent="0.25">
      <c r="B102" s="33" t="s">
        <v>69</v>
      </c>
      <c r="C102" s="1">
        <v>2.93</v>
      </c>
      <c r="D102" s="1">
        <v>3.18</v>
      </c>
    </row>
  </sheetData>
  <pageMargins left="0.22" right="0.17" top="0.47" bottom="0.35" header="0.3" footer="0.18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opLeftCell="A52" workbookViewId="0">
      <selection activeCell="J82" sqref="J82"/>
    </sheetView>
  </sheetViews>
  <sheetFormatPr defaultRowHeight="15" x14ac:dyDescent="0.25"/>
  <cols>
    <col min="1" max="1" width="4.42578125" style="21" customWidth="1"/>
    <col min="2" max="2" width="61.140625" customWidth="1"/>
    <col min="3" max="3" width="13.5703125" customWidth="1"/>
    <col min="4" max="4" width="12.7109375" customWidth="1"/>
  </cols>
  <sheetData>
    <row r="1" spans="1:4" x14ac:dyDescent="0.25">
      <c r="D1" t="s">
        <v>56</v>
      </c>
    </row>
    <row r="2" spans="1:4" x14ac:dyDescent="0.25">
      <c r="A2" s="36" t="s">
        <v>40</v>
      </c>
    </row>
    <row r="3" spans="1:4" ht="30" x14ac:dyDescent="0.25">
      <c r="B3" s="26" t="s">
        <v>70</v>
      </c>
      <c r="C3" s="27" t="s">
        <v>41</v>
      </c>
      <c r="D3" s="40" t="s">
        <v>74</v>
      </c>
    </row>
    <row r="4" spans="1:4" x14ac:dyDescent="0.25">
      <c r="A4" s="21">
        <v>1</v>
      </c>
      <c r="B4" s="19" t="s">
        <v>26</v>
      </c>
      <c r="C4" s="16" t="s">
        <v>22</v>
      </c>
      <c r="D4" s="16" t="s">
        <v>75</v>
      </c>
    </row>
    <row r="5" spans="1:4" x14ac:dyDescent="0.25">
      <c r="B5" s="7"/>
      <c r="C5" s="18" t="s">
        <v>23</v>
      </c>
      <c r="D5" s="18" t="s">
        <v>23</v>
      </c>
    </row>
    <row r="6" spans="1:4" ht="24.75" x14ac:dyDescent="0.25">
      <c r="B6" s="41" t="s">
        <v>81</v>
      </c>
      <c r="C6" s="6">
        <v>8.31</v>
      </c>
      <c r="D6" s="6">
        <v>8.92</v>
      </c>
    </row>
    <row r="7" spans="1:4" x14ac:dyDescent="0.25">
      <c r="B7" s="2" t="s">
        <v>20</v>
      </c>
      <c r="C7" s="12"/>
      <c r="D7" s="1"/>
    </row>
    <row r="8" spans="1:4" x14ac:dyDescent="0.25">
      <c r="B8" s="3" t="s">
        <v>0</v>
      </c>
      <c r="C8" s="9">
        <f>ROUND(($C$6*0.9),2)</f>
        <v>7.48</v>
      </c>
      <c r="D8" s="9">
        <f>ROUND(($D$6*0.9),2)</f>
        <v>8.0299999999999994</v>
      </c>
    </row>
    <row r="9" spans="1:4" x14ac:dyDescent="0.25">
      <c r="B9" s="3" t="s">
        <v>1</v>
      </c>
      <c r="C9" s="9">
        <f>ROUND(($C$6*0.94),2)</f>
        <v>7.81</v>
      </c>
      <c r="D9" s="9">
        <f>ROUND(($D$6*0.94),2)</f>
        <v>8.3800000000000008</v>
      </c>
    </row>
    <row r="10" spans="1:4" x14ac:dyDescent="0.25">
      <c r="B10" s="3" t="s">
        <v>2</v>
      </c>
      <c r="C10" s="9">
        <f>ROUND(($C$6*0.95),2)</f>
        <v>7.89</v>
      </c>
      <c r="D10" s="9">
        <f>ROUND(($D$6*0.95),2)</f>
        <v>8.4700000000000006</v>
      </c>
    </row>
    <row r="11" spans="1:4" x14ac:dyDescent="0.25">
      <c r="B11" s="3" t="s">
        <v>3</v>
      </c>
      <c r="C11" s="9">
        <f>ROUND(($C$6*0.95),2)</f>
        <v>7.89</v>
      </c>
      <c r="D11" s="9">
        <f>ROUND(($D$6*0.95),2)</f>
        <v>8.4700000000000006</v>
      </c>
    </row>
    <row r="12" spans="1:4" x14ac:dyDescent="0.25">
      <c r="B12" s="3" t="s">
        <v>4</v>
      </c>
      <c r="C12" s="9">
        <f>ROUND(($C$6*0.94),2)</f>
        <v>7.81</v>
      </c>
      <c r="D12" s="9">
        <f>ROUND(($D$6*0.94),2)</f>
        <v>8.3800000000000008</v>
      </c>
    </row>
    <row r="13" spans="1:4" x14ac:dyDescent="0.25">
      <c r="B13" s="3" t="s">
        <v>5</v>
      </c>
      <c r="C13" s="9">
        <f>ROUND(($C$6*(1-(0.1+0.06))),2)</f>
        <v>6.98</v>
      </c>
      <c r="D13" s="9">
        <f>ROUND(($D$6*(1-(0.1+0.06))),2)</f>
        <v>7.49</v>
      </c>
    </row>
    <row r="14" spans="1:4" x14ac:dyDescent="0.25">
      <c r="B14" s="3" t="s">
        <v>6</v>
      </c>
      <c r="C14" s="9">
        <f>ROUND(($C$6*(1-(0.05+0.05))),2)</f>
        <v>7.48</v>
      </c>
      <c r="D14" s="9">
        <f>ROUND(($D$6*(1-(0.05+0.05))),2)</f>
        <v>8.0299999999999994</v>
      </c>
    </row>
    <row r="15" spans="1:4" x14ac:dyDescent="0.25">
      <c r="B15" s="3" t="s">
        <v>7</v>
      </c>
      <c r="C15" s="9">
        <f>ROUND(($C$6*(1-(0.06+0.05))),2)</f>
        <v>7.4</v>
      </c>
      <c r="D15" s="9">
        <f>ROUND(($D$6*(1-(0.06+0.05))),2)</f>
        <v>7.94</v>
      </c>
    </row>
    <row r="16" spans="1:4" x14ac:dyDescent="0.25">
      <c r="B16" s="3" t="s">
        <v>8</v>
      </c>
      <c r="C16" s="9">
        <f>ROUND(($C$6*(1-(0.06+0.05+0.06))),2)</f>
        <v>6.9</v>
      </c>
      <c r="D16" s="9">
        <f>ROUND(($D$6*(1-(0.06+0.05+0.06))),2)</f>
        <v>7.4</v>
      </c>
    </row>
    <row r="17" spans="1:4" x14ac:dyDescent="0.25">
      <c r="B17" s="3" t="s">
        <v>9</v>
      </c>
      <c r="C17" s="9">
        <f>ROUND(($C$6*(1-(0.1+0.06+0.05+0.06))),2)</f>
        <v>6.07</v>
      </c>
      <c r="D17" s="9">
        <f>ROUND(($D$6*(1-(0.1+0.06+0.05+0.06))),2)</f>
        <v>6.51</v>
      </c>
    </row>
    <row r="18" spans="1:4" x14ac:dyDescent="0.25">
      <c r="B18" s="3" t="s">
        <v>10</v>
      </c>
      <c r="C18" s="9">
        <f>ROUND(($C$6*(1-(0.05+0.05+0.06))),2)</f>
        <v>6.98</v>
      </c>
      <c r="D18" s="9">
        <f>ROUND(($D$6*(1-(0.05+0.05+0.06))),2)</f>
        <v>7.49</v>
      </c>
    </row>
    <row r="19" spans="1:4" x14ac:dyDescent="0.25">
      <c r="B19" s="3" t="s">
        <v>11</v>
      </c>
      <c r="C19" s="9">
        <f>ROUND(($C$6*(1-(0.1+0.06+0.05+0.05))),2)</f>
        <v>6.15</v>
      </c>
      <c r="D19" s="9">
        <f>ROUND(($D$6*(1-(0.1+0.06+0.05+0.05))),2)</f>
        <v>6.6</v>
      </c>
    </row>
    <row r="20" spans="1:4" x14ac:dyDescent="0.25">
      <c r="B20" s="3" t="s">
        <v>12</v>
      </c>
      <c r="C20" s="9">
        <f>ROUND(($C$6*(1-(0.06+0.06))),2)</f>
        <v>7.31</v>
      </c>
      <c r="D20" s="9">
        <f>ROUND(($D$6*(1-(0.06+0.06))),2)</f>
        <v>7.85</v>
      </c>
    </row>
    <row r="21" spans="1:4" x14ac:dyDescent="0.25">
      <c r="B21" s="3" t="s">
        <v>13</v>
      </c>
      <c r="C21" s="9">
        <f>ROUND(($C$6*(1-(0.06+0.05+0.05+0.06))),2)</f>
        <v>6.48</v>
      </c>
      <c r="D21" s="9">
        <f>ROUND(($D$6*(1-(0.06+0.05+0.05+0.06))),2)</f>
        <v>6.96</v>
      </c>
    </row>
    <row r="22" spans="1:4" x14ac:dyDescent="0.25">
      <c r="B22" s="4" t="s">
        <v>14</v>
      </c>
      <c r="C22" s="9">
        <f>ROUND(($C$6*(1-(0.1+0.06+0.05))),2)</f>
        <v>6.56</v>
      </c>
      <c r="D22" s="9">
        <f>ROUND(($D$6*(1-(0.1+0.06+0.05))),2)</f>
        <v>7.05</v>
      </c>
    </row>
    <row r="23" spans="1:4" x14ac:dyDescent="0.25">
      <c r="B23" s="3" t="s">
        <v>15</v>
      </c>
      <c r="C23" s="9">
        <f>ROUND(($C$6*(1-(0.1+0.06+0.06))),2)</f>
        <v>6.48</v>
      </c>
      <c r="D23" s="9">
        <f>ROUND(($D$6*(1-(0.1+0.06+0.06))),2)</f>
        <v>6.96</v>
      </c>
    </row>
    <row r="24" spans="1:4" x14ac:dyDescent="0.25">
      <c r="B24" s="3" t="s">
        <v>16</v>
      </c>
      <c r="C24" s="9">
        <f>ROUND(($C$6*(1-(0.06+0.05))),2)</f>
        <v>7.4</v>
      </c>
      <c r="D24" s="9">
        <f>ROUND(($D$6*(1-(0.06+0.05))),2)</f>
        <v>7.94</v>
      </c>
    </row>
    <row r="25" spans="1:4" x14ac:dyDescent="0.25">
      <c r="B25" s="3" t="s">
        <v>17</v>
      </c>
      <c r="C25" s="9">
        <f>ROUND(($C$6*(1-(0.1+0.05+0.06))),2)</f>
        <v>6.56</v>
      </c>
      <c r="D25" s="9">
        <f>ROUND(($D$6*(1-(0.1+0.05+0.06))),2)</f>
        <v>7.05</v>
      </c>
    </row>
    <row r="26" spans="1:4" ht="21" customHeight="1" x14ac:dyDescent="0.25">
      <c r="B26" s="13" t="s">
        <v>18</v>
      </c>
      <c r="C26" s="14">
        <v>4.1500000000000004</v>
      </c>
      <c r="D26" s="6">
        <v>4.46</v>
      </c>
    </row>
    <row r="27" spans="1:4" s="10" customFormat="1" x14ac:dyDescent="0.25">
      <c r="A27" s="34"/>
      <c r="B27" s="15" t="s">
        <v>25</v>
      </c>
      <c r="C27" s="6">
        <v>5.81</v>
      </c>
      <c r="D27" s="6">
        <v>6.24</v>
      </c>
    </row>
    <row r="29" spans="1:4" x14ac:dyDescent="0.25">
      <c r="A29" s="21">
        <v>2</v>
      </c>
      <c r="B29" s="19" t="s">
        <v>27</v>
      </c>
      <c r="C29" s="16" t="s">
        <v>22</v>
      </c>
      <c r="D29" s="16" t="s">
        <v>75</v>
      </c>
    </row>
    <row r="30" spans="1:4" x14ac:dyDescent="0.25">
      <c r="B30" s="7"/>
      <c r="C30" s="18" t="s">
        <v>23</v>
      </c>
      <c r="D30" s="18" t="s">
        <v>23</v>
      </c>
    </row>
    <row r="31" spans="1:4" ht="24.75" x14ac:dyDescent="0.25">
      <c r="B31" s="41" t="s">
        <v>81</v>
      </c>
      <c r="C31" s="6">
        <v>7.94</v>
      </c>
      <c r="D31" s="6">
        <v>8.49</v>
      </c>
    </row>
    <row r="32" spans="1:4" x14ac:dyDescent="0.25">
      <c r="B32" s="2" t="s">
        <v>20</v>
      </c>
      <c r="C32" s="12"/>
      <c r="D32" s="1"/>
    </row>
    <row r="33" spans="2:4" x14ac:dyDescent="0.25">
      <c r="B33" s="3" t="s">
        <v>0</v>
      </c>
      <c r="C33" s="9">
        <f>ROUND(($C$31*0.9),2)</f>
        <v>7.15</v>
      </c>
      <c r="D33" s="9">
        <f>ROUND(($D$31*0.9),2)</f>
        <v>7.64</v>
      </c>
    </row>
    <row r="34" spans="2:4" x14ac:dyDescent="0.25">
      <c r="B34" s="3" t="s">
        <v>1</v>
      </c>
      <c r="C34" s="9">
        <f>ROUND(($C$31*0.94),2)</f>
        <v>7.46</v>
      </c>
      <c r="D34" s="9">
        <f>ROUND(($D$31*0.94),2)</f>
        <v>7.98</v>
      </c>
    </row>
    <row r="35" spans="2:4" x14ac:dyDescent="0.25">
      <c r="B35" s="3" t="s">
        <v>2</v>
      </c>
      <c r="C35" s="9">
        <f>ROUND(($C$31*0.95),2)</f>
        <v>7.54</v>
      </c>
      <c r="D35" s="9">
        <f>ROUND(($D$31*0.95),2)</f>
        <v>8.07</v>
      </c>
    </row>
    <row r="36" spans="2:4" x14ac:dyDescent="0.25">
      <c r="B36" s="3" t="s">
        <v>3</v>
      </c>
      <c r="C36" s="9">
        <f>ROUND(($C$31*0.95),2)</f>
        <v>7.54</v>
      </c>
      <c r="D36" s="9">
        <f>ROUND(($D$31*0.95),2)</f>
        <v>8.07</v>
      </c>
    </row>
    <row r="37" spans="2:4" x14ac:dyDescent="0.25">
      <c r="B37" s="3" t="s">
        <v>4</v>
      </c>
      <c r="C37" s="9">
        <f>ROUND(($C$31*0.94),2)</f>
        <v>7.46</v>
      </c>
      <c r="D37" s="9">
        <f>ROUND(($D$31*0.94),2)</f>
        <v>7.98</v>
      </c>
    </row>
    <row r="38" spans="2:4" x14ac:dyDescent="0.25">
      <c r="B38" s="3" t="s">
        <v>5</v>
      </c>
      <c r="C38" s="9">
        <f>ROUND(($C$31*(1-(0.1+0.06))),2)</f>
        <v>6.67</v>
      </c>
      <c r="D38" s="9">
        <f>ROUND(($D$31*(1-(0.1+0.06))),2)</f>
        <v>7.13</v>
      </c>
    </row>
    <row r="39" spans="2:4" x14ac:dyDescent="0.25">
      <c r="B39" s="3" t="s">
        <v>6</v>
      </c>
      <c r="C39" s="9">
        <f>ROUND(($C$31*(1-(0.05+0.05))),2)</f>
        <v>7.15</v>
      </c>
      <c r="D39" s="9">
        <f>ROUND(($D$31*(1-(0.05+0.05))),2)</f>
        <v>7.64</v>
      </c>
    </row>
    <row r="40" spans="2:4" x14ac:dyDescent="0.25">
      <c r="B40" s="3" t="s">
        <v>7</v>
      </c>
      <c r="C40" s="9">
        <f>ROUND(($C$31*(1-(0.06+0.05))),2)</f>
        <v>7.07</v>
      </c>
      <c r="D40" s="9">
        <f>ROUND(($D$31*(1-(0.06+0.05))),2)</f>
        <v>7.56</v>
      </c>
    </row>
    <row r="41" spans="2:4" x14ac:dyDescent="0.25">
      <c r="B41" s="3" t="s">
        <v>8</v>
      </c>
      <c r="C41" s="9">
        <f>ROUND(($C$31*(1-(0.06+0.05+0.06))),2)</f>
        <v>6.59</v>
      </c>
      <c r="D41" s="9">
        <f>ROUND(($D$31*(1-(0.06+0.05+0.06))),2)</f>
        <v>7.05</v>
      </c>
    </row>
    <row r="42" spans="2:4" x14ac:dyDescent="0.25">
      <c r="B42" s="3" t="s">
        <v>9</v>
      </c>
      <c r="C42" s="9">
        <f>ROUND(($C$31*(1-(0.1+0.06+0.05+0.06))),2)</f>
        <v>5.8</v>
      </c>
      <c r="D42" s="9">
        <f>ROUND(($D$31*(1-(0.1+0.06+0.05+0.06))),2)</f>
        <v>6.2</v>
      </c>
    </row>
    <row r="43" spans="2:4" x14ac:dyDescent="0.25">
      <c r="B43" s="3" t="s">
        <v>10</v>
      </c>
      <c r="C43" s="9">
        <f>ROUND(($C$31*(1-(0.05+0.05+0.06))),2)</f>
        <v>6.67</v>
      </c>
      <c r="D43" s="9">
        <f>ROUND(($D$31*(1-(0.05+0.05+0.06))),2)</f>
        <v>7.13</v>
      </c>
    </row>
    <row r="44" spans="2:4" x14ac:dyDescent="0.25">
      <c r="B44" s="3" t="s">
        <v>11</v>
      </c>
      <c r="C44" s="9">
        <f>ROUND(($C$31*(1-(0.1+0.06+0.05+0.05))),2)</f>
        <v>5.88</v>
      </c>
      <c r="D44" s="9">
        <f>ROUND(($D$31*(1-(0.1+0.06+0.05+0.05))),2)</f>
        <v>6.28</v>
      </c>
    </row>
    <row r="45" spans="2:4" x14ac:dyDescent="0.25">
      <c r="B45" s="3" t="s">
        <v>12</v>
      </c>
      <c r="C45" s="9">
        <f>ROUND(($C$31*(1-(0.06+0.06))),2)</f>
        <v>6.99</v>
      </c>
      <c r="D45" s="9">
        <f>ROUND(($D$31*(1-(0.06+0.06))),2)</f>
        <v>7.47</v>
      </c>
    </row>
    <row r="46" spans="2:4" x14ac:dyDescent="0.25">
      <c r="B46" s="3" t="s">
        <v>13</v>
      </c>
      <c r="C46" s="9">
        <f>ROUND(($C$31*(1-(0.06+0.05+0.05+0.06))),2)</f>
        <v>6.19</v>
      </c>
      <c r="D46" s="9">
        <f>ROUND(($D$31*(1-(0.06+0.05+0.05+0.06))),2)</f>
        <v>6.62</v>
      </c>
    </row>
    <row r="47" spans="2:4" x14ac:dyDescent="0.25">
      <c r="B47" s="4" t="s">
        <v>14</v>
      </c>
      <c r="C47" s="9">
        <f>ROUND(($C$31*(1-(0.1+0.06+0.05))),2)</f>
        <v>6.27</v>
      </c>
      <c r="D47" s="9">
        <f>ROUND(($D$31*(1-(0.1+0.06+0.05))),2)</f>
        <v>6.71</v>
      </c>
    </row>
    <row r="48" spans="2:4" x14ac:dyDescent="0.25">
      <c r="B48" s="3" t="s">
        <v>15</v>
      </c>
      <c r="C48" s="9">
        <f>ROUND(($C$31*(1-(0.1+0.06+0.06))),2)</f>
        <v>6.19</v>
      </c>
      <c r="D48" s="9">
        <f>ROUND(($D$31*(1-(0.1+0.06+0.06))),2)</f>
        <v>6.62</v>
      </c>
    </row>
    <row r="49" spans="1:4" x14ac:dyDescent="0.25">
      <c r="B49" s="3" t="s">
        <v>16</v>
      </c>
      <c r="C49" s="9">
        <f>ROUND(($C$31*(1-(0.06+0.05))),2)</f>
        <v>7.07</v>
      </c>
      <c r="D49" s="9">
        <f>ROUND(($D$31*(1-(0.06+0.05))),2)</f>
        <v>7.56</v>
      </c>
    </row>
    <row r="50" spans="1:4" x14ac:dyDescent="0.25">
      <c r="B50" s="3" t="s">
        <v>17</v>
      </c>
      <c r="C50" s="9">
        <f>ROUND(($C$31*(1-(0.1+0.05+0.06))),2)</f>
        <v>6.27</v>
      </c>
      <c r="D50" s="9">
        <f>ROUND(($D$31*(1-(0.1+0.05+0.06))),2)</f>
        <v>6.71</v>
      </c>
    </row>
    <row r="51" spans="1:4" x14ac:dyDescent="0.25">
      <c r="B51" s="13" t="s">
        <v>18</v>
      </c>
      <c r="C51" s="14">
        <v>3.97</v>
      </c>
      <c r="D51" s="6">
        <v>4.24</v>
      </c>
    </row>
    <row r="52" spans="1:4" x14ac:dyDescent="0.25">
      <c r="B52" s="15" t="s">
        <v>25</v>
      </c>
      <c r="C52" s="6">
        <v>5.55</v>
      </c>
      <c r="D52" s="6">
        <v>5.94</v>
      </c>
    </row>
    <row r="53" spans="1:4" ht="9" customHeight="1" x14ac:dyDescent="0.25"/>
    <row r="54" spans="1:4" x14ac:dyDescent="0.25">
      <c r="B54" s="19"/>
      <c r="C54" s="16" t="s">
        <v>22</v>
      </c>
      <c r="D54" s="16" t="s">
        <v>75</v>
      </c>
    </row>
    <row r="55" spans="1:4" x14ac:dyDescent="0.25">
      <c r="B55" s="7"/>
      <c r="C55" s="18" t="s">
        <v>23</v>
      </c>
      <c r="D55" s="18" t="s">
        <v>23</v>
      </c>
    </row>
    <row r="56" spans="1:4" x14ac:dyDescent="0.25">
      <c r="A56" s="21">
        <v>3</v>
      </c>
      <c r="B56" s="19" t="s">
        <v>28</v>
      </c>
      <c r="C56" s="1">
        <v>6.65</v>
      </c>
      <c r="D56" s="1">
        <v>7.14</v>
      </c>
    </row>
    <row r="57" spans="1:4" x14ac:dyDescent="0.25">
      <c r="A57" s="21">
        <v>4</v>
      </c>
      <c r="B57" s="19" t="s">
        <v>29</v>
      </c>
      <c r="C57" s="1">
        <v>3.36</v>
      </c>
      <c r="D57" s="1">
        <v>3.55</v>
      </c>
    </row>
    <row r="58" spans="1:4" x14ac:dyDescent="0.25">
      <c r="A58" s="21">
        <v>5</v>
      </c>
      <c r="B58" s="19" t="s">
        <v>30</v>
      </c>
      <c r="C58" s="20">
        <v>2.79</v>
      </c>
      <c r="D58" s="1">
        <v>2.95</v>
      </c>
    </row>
    <row r="59" spans="1:4" x14ac:dyDescent="0.25">
      <c r="A59" s="37">
        <v>6</v>
      </c>
      <c r="B59" s="38" t="s">
        <v>31</v>
      </c>
      <c r="C59" s="20">
        <v>9.4499999999999993</v>
      </c>
      <c r="D59" s="1">
        <v>10</v>
      </c>
    </row>
    <row r="60" spans="1:4" x14ac:dyDescent="0.25">
      <c r="A60" s="21">
        <v>7</v>
      </c>
      <c r="B60" s="19" t="s">
        <v>33</v>
      </c>
      <c r="C60" s="1">
        <v>8.3000000000000007</v>
      </c>
      <c r="D60" s="1">
        <v>8.3000000000000007</v>
      </c>
    </row>
    <row r="61" spans="1:4" x14ac:dyDescent="0.25">
      <c r="A61" s="21">
        <v>8</v>
      </c>
      <c r="B61" s="19" t="s">
        <v>34</v>
      </c>
      <c r="C61" s="1">
        <v>8.3000000000000007</v>
      </c>
      <c r="D61" s="1">
        <v>8.3000000000000007</v>
      </c>
    </row>
    <row r="62" spans="1:4" s="23" customFormat="1" ht="9" customHeight="1" x14ac:dyDescent="0.25">
      <c r="A62" s="24"/>
      <c r="C62" s="24"/>
    </row>
    <row r="63" spans="1:4" x14ac:dyDescent="0.25">
      <c r="B63" s="19"/>
      <c r="C63" s="16" t="s">
        <v>22</v>
      </c>
      <c r="D63" s="16" t="s">
        <v>75</v>
      </c>
    </row>
    <row r="64" spans="1:4" x14ac:dyDescent="0.25">
      <c r="B64" s="25"/>
      <c r="C64" s="22" t="s">
        <v>39</v>
      </c>
      <c r="D64" s="22" t="s">
        <v>39</v>
      </c>
    </row>
    <row r="65" spans="1:4" x14ac:dyDescent="0.25">
      <c r="A65" s="21">
        <v>9</v>
      </c>
      <c r="B65" s="19" t="s">
        <v>35</v>
      </c>
      <c r="C65" s="1">
        <v>49.4</v>
      </c>
      <c r="D65" s="1">
        <v>52.86</v>
      </c>
    </row>
    <row r="66" spans="1:4" x14ac:dyDescent="0.25">
      <c r="A66" s="21">
        <v>10</v>
      </c>
      <c r="B66" s="19" t="s">
        <v>36</v>
      </c>
      <c r="C66" s="1">
        <v>7.96</v>
      </c>
      <c r="D66" s="1">
        <v>8.2799999999999994</v>
      </c>
    </row>
    <row r="67" spans="1:4" x14ac:dyDescent="0.25">
      <c r="A67" s="21">
        <v>11</v>
      </c>
      <c r="B67" s="19" t="s">
        <v>37</v>
      </c>
      <c r="C67" s="1">
        <v>59.15</v>
      </c>
      <c r="D67" s="1">
        <v>63.29</v>
      </c>
    </row>
    <row r="68" spans="1:4" x14ac:dyDescent="0.25">
      <c r="A68" s="21">
        <v>12</v>
      </c>
      <c r="B68" s="19" t="s">
        <v>38</v>
      </c>
      <c r="C68" s="1">
        <v>12.86</v>
      </c>
      <c r="D68" s="1">
        <v>13.76</v>
      </c>
    </row>
    <row r="69" spans="1:4" ht="6.75" customHeight="1" x14ac:dyDescent="0.25"/>
    <row r="70" spans="1:4" ht="12.75" customHeight="1" x14ac:dyDescent="0.25">
      <c r="B70" s="32"/>
    </row>
    <row r="71" spans="1:4" x14ac:dyDescent="0.25">
      <c r="A71" s="10" t="s">
        <v>49</v>
      </c>
    </row>
    <row r="72" spans="1:4" ht="6" customHeight="1" x14ac:dyDescent="0.25"/>
    <row r="73" spans="1:4" ht="30" x14ac:dyDescent="0.25">
      <c r="B73" s="26" t="s">
        <v>47</v>
      </c>
      <c r="C73" s="39" t="s">
        <v>79</v>
      </c>
      <c r="D73" s="39" t="s">
        <v>82</v>
      </c>
    </row>
    <row r="74" spans="1:4" x14ac:dyDescent="0.25">
      <c r="B74" s="31"/>
      <c r="C74" s="16" t="s">
        <v>22</v>
      </c>
      <c r="D74" s="16" t="s">
        <v>75</v>
      </c>
    </row>
    <row r="75" spans="1:4" x14ac:dyDescent="0.25">
      <c r="B75" s="26" t="s">
        <v>76</v>
      </c>
      <c r="C75" s="11" t="s">
        <v>51</v>
      </c>
      <c r="D75" s="11" t="s">
        <v>51</v>
      </c>
    </row>
    <row r="76" spans="1:4" x14ac:dyDescent="0.25">
      <c r="B76" s="19" t="s">
        <v>52</v>
      </c>
      <c r="C76" s="1">
        <v>2133.56</v>
      </c>
      <c r="D76" s="1">
        <v>2200.8200000000002</v>
      </c>
    </row>
    <row r="77" spans="1:4" ht="6" customHeight="1" x14ac:dyDescent="0.25"/>
    <row r="78" spans="1:4" ht="30" x14ac:dyDescent="0.25">
      <c r="B78" s="26" t="s">
        <v>47</v>
      </c>
      <c r="C78" s="39" t="s">
        <v>73</v>
      </c>
      <c r="D78" s="39" t="s">
        <v>73</v>
      </c>
    </row>
    <row r="79" spans="1:4" x14ac:dyDescent="0.25">
      <c r="B79" s="31"/>
      <c r="C79" s="16" t="s">
        <v>71</v>
      </c>
      <c r="D79" s="16" t="s">
        <v>75</v>
      </c>
    </row>
    <row r="80" spans="1:4" x14ac:dyDescent="0.25">
      <c r="B80" s="26" t="s">
        <v>57</v>
      </c>
      <c r="C80" s="11" t="s">
        <v>24</v>
      </c>
      <c r="D80" s="11" t="s">
        <v>24</v>
      </c>
    </row>
    <row r="81" spans="2:4" x14ac:dyDescent="0.25">
      <c r="B81" s="19" t="s">
        <v>45</v>
      </c>
      <c r="C81" s="1">
        <v>20.99</v>
      </c>
      <c r="D81" s="1">
        <v>21.75</v>
      </c>
    </row>
    <row r="82" spans="2:4" x14ac:dyDescent="0.25">
      <c r="B82" s="19" t="s">
        <v>62</v>
      </c>
      <c r="C82" s="1">
        <v>20.12</v>
      </c>
      <c r="D82" s="1">
        <v>21.12</v>
      </c>
    </row>
    <row r="83" spans="2:4" ht="6" customHeight="1" x14ac:dyDescent="0.25"/>
    <row r="84" spans="2:4" ht="30" x14ac:dyDescent="0.25">
      <c r="B84" s="26" t="s">
        <v>47</v>
      </c>
      <c r="C84" s="27" t="s">
        <v>80</v>
      </c>
      <c r="D84" s="27" t="s">
        <v>80</v>
      </c>
    </row>
    <row r="85" spans="2:4" x14ac:dyDescent="0.25">
      <c r="B85" s="19"/>
      <c r="C85" s="16" t="s">
        <v>71</v>
      </c>
      <c r="D85" s="16" t="s">
        <v>75</v>
      </c>
    </row>
    <row r="86" spans="2:4" x14ac:dyDescent="0.25">
      <c r="B86" s="19" t="s">
        <v>63</v>
      </c>
      <c r="C86" s="11" t="s">
        <v>66</v>
      </c>
      <c r="D86" s="11" t="s">
        <v>66</v>
      </c>
    </row>
    <row r="87" spans="2:4" x14ac:dyDescent="0.25">
      <c r="B87" s="33" t="s">
        <v>67</v>
      </c>
      <c r="C87" s="1">
        <v>4.54</v>
      </c>
      <c r="D87" s="1">
        <v>4.8099999999999996</v>
      </c>
    </row>
    <row r="88" spans="2:4" x14ac:dyDescent="0.25">
      <c r="B88" s="33" t="s">
        <v>68</v>
      </c>
      <c r="C88" s="1">
        <v>3.18</v>
      </c>
      <c r="D88" s="1">
        <v>3.37</v>
      </c>
    </row>
    <row r="89" spans="2:4" x14ac:dyDescent="0.25">
      <c r="B89" s="33" t="s">
        <v>69</v>
      </c>
      <c r="C89" s="1">
        <v>3.18</v>
      </c>
      <c r="D89" s="1">
        <v>3.37</v>
      </c>
    </row>
    <row r="90" spans="2:4" x14ac:dyDescent="0.25">
      <c r="B90" s="1" t="s">
        <v>77</v>
      </c>
      <c r="C90" s="1">
        <v>5.27</v>
      </c>
      <c r="D90" s="1">
        <v>5.53</v>
      </c>
    </row>
    <row r="91" spans="2:4" x14ac:dyDescent="0.25">
      <c r="B91" s="1" t="s">
        <v>78</v>
      </c>
      <c r="C91" s="1">
        <v>1.79</v>
      </c>
      <c r="D91" s="1">
        <v>1.95</v>
      </c>
    </row>
  </sheetData>
  <printOptions horizontalCentered="1"/>
  <pageMargins left="0.23622047244094491" right="0.15748031496062992" top="0.31" bottom="0.24" header="0.2" footer="0.19685039370078741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workbookViewId="0">
      <selection activeCell="C73" sqref="C73"/>
    </sheetView>
  </sheetViews>
  <sheetFormatPr defaultRowHeight="15" x14ac:dyDescent="0.25"/>
  <cols>
    <col min="1" max="1" width="4.42578125" style="21" customWidth="1"/>
    <col min="2" max="2" width="61.140625" customWidth="1"/>
    <col min="3" max="3" width="13.5703125" customWidth="1"/>
    <col min="4" max="4" width="12.7109375" customWidth="1"/>
  </cols>
  <sheetData>
    <row r="1" spans="1:4" x14ac:dyDescent="0.25">
      <c r="D1" t="s">
        <v>56</v>
      </c>
    </row>
    <row r="2" spans="1:4" x14ac:dyDescent="0.25">
      <c r="A2" s="36" t="s">
        <v>40</v>
      </c>
    </row>
    <row r="3" spans="1:4" ht="51.75" x14ac:dyDescent="0.25">
      <c r="B3" s="26" t="s">
        <v>70</v>
      </c>
      <c r="C3" s="40" t="s">
        <v>74</v>
      </c>
      <c r="D3" s="43" t="s">
        <v>86</v>
      </c>
    </row>
    <row r="4" spans="1:4" x14ac:dyDescent="0.25">
      <c r="A4" s="21">
        <v>1</v>
      </c>
      <c r="B4" s="19" t="s">
        <v>26</v>
      </c>
      <c r="C4" s="16" t="s">
        <v>75</v>
      </c>
      <c r="D4" s="42" t="s">
        <v>83</v>
      </c>
    </row>
    <row r="5" spans="1:4" x14ac:dyDescent="0.25">
      <c r="B5" s="7"/>
      <c r="C5" s="18" t="s">
        <v>23</v>
      </c>
      <c r="D5" s="18" t="s">
        <v>23</v>
      </c>
    </row>
    <row r="6" spans="1:4" ht="24.75" x14ac:dyDescent="0.25">
      <c r="B6" s="41" t="s">
        <v>81</v>
      </c>
      <c r="C6" s="6">
        <v>8.92</v>
      </c>
      <c r="D6" s="6">
        <v>8.92</v>
      </c>
    </row>
    <row r="7" spans="1:4" x14ac:dyDescent="0.25">
      <c r="B7" s="2" t="s">
        <v>20</v>
      </c>
      <c r="C7" s="1"/>
      <c r="D7" s="1"/>
    </row>
    <row r="8" spans="1:4" x14ac:dyDescent="0.25">
      <c r="B8" s="3" t="s">
        <v>0</v>
      </c>
      <c r="C8" s="9">
        <f>ROUND(($D$6*0.9),2)</f>
        <v>8.0299999999999994</v>
      </c>
      <c r="D8" s="9">
        <f>ROUND(($D$6*0.9),2)</f>
        <v>8.0299999999999994</v>
      </c>
    </row>
    <row r="9" spans="1:4" x14ac:dyDescent="0.25">
      <c r="B9" s="3" t="s">
        <v>1</v>
      </c>
      <c r="C9" s="9">
        <f>ROUND(($D$6*0.94),2)</f>
        <v>8.3800000000000008</v>
      </c>
      <c r="D9" s="9">
        <f>ROUND(($D$6*0.94),2)</f>
        <v>8.3800000000000008</v>
      </c>
    </row>
    <row r="10" spans="1:4" x14ac:dyDescent="0.25">
      <c r="B10" s="3" t="s">
        <v>2</v>
      </c>
      <c r="C10" s="9">
        <f>ROUND(($D$6*0.95),2)</f>
        <v>8.4700000000000006</v>
      </c>
      <c r="D10" s="9">
        <f>ROUND(($D$6*0.95),2)</f>
        <v>8.4700000000000006</v>
      </c>
    </row>
    <row r="11" spans="1:4" x14ac:dyDescent="0.25">
      <c r="B11" s="3" t="s">
        <v>3</v>
      </c>
      <c r="C11" s="9">
        <f>ROUND(($D$6*0.95),2)</f>
        <v>8.4700000000000006</v>
      </c>
      <c r="D11" s="9">
        <f>ROUND(($D$6*0.95),2)</f>
        <v>8.4700000000000006</v>
      </c>
    </row>
    <row r="12" spans="1:4" x14ac:dyDescent="0.25">
      <c r="B12" s="3" t="s">
        <v>4</v>
      </c>
      <c r="C12" s="9">
        <f>ROUND(($D$6*0.94),2)</f>
        <v>8.3800000000000008</v>
      </c>
      <c r="D12" s="9">
        <f>ROUND(($D$6*0.94),2)</f>
        <v>8.3800000000000008</v>
      </c>
    </row>
    <row r="13" spans="1:4" x14ac:dyDescent="0.25">
      <c r="B13" s="3" t="s">
        <v>5</v>
      </c>
      <c r="C13" s="9">
        <f>ROUND(($D$6*(1-(0.1+0.06))),2)</f>
        <v>7.49</v>
      </c>
      <c r="D13" s="9">
        <f>ROUND(($D$6*(1-(0.1+0.06))),2)</f>
        <v>7.49</v>
      </c>
    </row>
    <row r="14" spans="1:4" x14ac:dyDescent="0.25">
      <c r="B14" s="3" t="s">
        <v>6</v>
      </c>
      <c r="C14" s="9">
        <f>ROUND(($D$6*(1-(0.05+0.05))),2)</f>
        <v>8.0299999999999994</v>
      </c>
      <c r="D14" s="9">
        <f>ROUND(($D$6*(1-(0.05+0.05))),2)</f>
        <v>8.0299999999999994</v>
      </c>
    </row>
    <row r="15" spans="1:4" x14ac:dyDescent="0.25">
      <c r="B15" s="3" t="s">
        <v>7</v>
      </c>
      <c r="C15" s="9">
        <f>ROUND(($D$6*(1-(0.06+0.05))),2)</f>
        <v>7.94</v>
      </c>
      <c r="D15" s="9">
        <f>ROUND(($D$6*(1-(0.06+0.05))),2)</f>
        <v>7.94</v>
      </c>
    </row>
    <row r="16" spans="1:4" x14ac:dyDescent="0.25">
      <c r="B16" s="3" t="s">
        <v>8</v>
      </c>
      <c r="C16" s="9">
        <f>ROUND(($D$6*(1-(0.06+0.05+0.06))),2)</f>
        <v>7.4</v>
      </c>
      <c r="D16" s="9">
        <f>ROUND(($D$6*(1-(0.06+0.05+0.06))),2)</f>
        <v>7.4</v>
      </c>
    </row>
    <row r="17" spans="1:4" x14ac:dyDescent="0.25">
      <c r="B17" s="3" t="s">
        <v>9</v>
      </c>
      <c r="C17" s="9">
        <f>ROUND(($D$6*(1-(0.1+0.06+0.05+0.06))),2)</f>
        <v>6.51</v>
      </c>
      <c r="D17" s="9">
        <f>ROUND(($D$6*(1-(0.1+0.06+0.05+0.06))),2)</f>
        <v>6.51</v>
      </c>
    </row>
    <row r="18" spans="1:4" x14ac:dyDescent="0.25">
      <c r="B18" s="3" t="s">
        <v>10</v>
      </c>
      <c r="C18" s="9">
        <f>ROUND(($D$6*(1-(0.05+0.05+0.06))),2)</f>
        <v>7.49</v>
      </c>
      <c r="D18" s="9">
        <f>ROUND(($D$6*(1-(0.05+0.05+0.06))),2)</f>
        <v>7.49</v>
      </c>
    </row>
    <row r="19" spans="1:4" x14ac:dyDescent="0.25">
      <c r="B19" s="3" t="s">
        <v>11</v>
      </c>
      <c r="C19" s="9">
        <f>ROUND(($D$6*(1-(0.1+0.06+0.05+0.05))),2)</f>
        <v>6.6</v>
      </c>
      <c r="D19" s="9">
        <f>ROUND(($D$6*(1-(0.1+0.06+0.05+0.05))),2)</f>
        <v>6.6</v>
      </c>
    </row>
    <row r="20" spans="1:4" x14ac:dyDescent="0.25">
      <c r="B20" s="3" t="s">
        <v>12</v>
      </c>
      <c r="C20" s="9">
        <f>ROUND(($D$6*(1-(0.06+0.06))),2)</f>
        <v>7.85</v>
      </c>
      <c r="D20" s="9">
        <f>ROUND(($D$6*(1-(0.06+0.06))),2)</f>
        <v>7.85</v>
      </c>
    </row>
    <row r="21" spans="1:4" x14ac:dyDescent="0.25">
      <c r="B21" s="3" t="s">
        <v>13</v>
      </c>
      <c r="C21" s="9">
        <f>ROUND(($D$6*(1-(0.06+0.05+0.05+0.06))),2)</f>
        <v>6.96</v>
      </c>
      <c r="D21" s="9">
        <f>ROUND(($D$6*(1-(0.06+0.05+0.05+0.06))),2)</f>
        <v>6.96</v>
      </c>
    </row>
    <row r="22" spans="1:4" x14ac:dyDescent="0.25">
      <c r="B22" s="4" t="s">
        <v>14</v>
      </c>
      <c r="C22" s="9">
        <f>ROUND(($D$6*(1-(0.1+0.06+0.05))),2)</f>
        <v>7.05</v>
      </c>
      <c r="D22" s="9">
        <f>ROUND(($D$6*(1-(0.1+0.06+0.05))),2)</f>
        <v>7.05</v>
      </c>
    </row>
    <row r="23" spans="1:4" x14ac:dyDescent="0.25">
      <c r="B23" s="3" t="s">
        <v>15</v>
      </c>
      <c r="C23" s="9">
        <f>ROUND(($D$6*(1-(0.1+0.06+0.06))),2)</f>
        <v>6.96</v>
      </c>
      <c r="D23" s="9">
        <f>ROUND(($D$6*(1-(0.1+0.06+0.06))),2)</f>
        <v>6.96</v>
      </c>
    </row>
    <row r="24" spans="1:4" x14ac:dyDescent="0.25">
      <c r="B24" s="3" t="s">
        <v>16</v>
      </c>
      <c r="C24" s="9">
        <f>ROUND(($D$6*(1-(0.06+0.05))),2)</f>
        <v>7.94</v>
      </c>
      <c r="D24" s="9">
        <f>ROUND(($D$6*(1-(0.06+0.05))),2)</f>
        <v>7.94</v>
      </c>
    </row>
    <row r="25" spans="1:4" x14ac:dyDescent="0.25">
      <c r="B25" s="3" t="s">
        <v>17</v>
      </c>
      <c r="C25" s="9">
        <f>ROUND(($D$6*(1-(0.1+0.05+0.06))),2)</f>
        <v>7.05</v>
      </c>
      <c r="D25" s="9">
        <f>ROUND(($D$6*(1-(0.1+0.05+0.06))),2)</f>
        <v>7.05</v>
      </c>
    </row>
    <row r="26" spans="1:4" ht="21" customHeight="1" x14ac:dyDescent="0.25">
      <c r="B26" s="13" t="s">
        <v>18</v>
      </c>
      <c r="C26" s="6">
        <v>4.46</v>
      </c>
      <c r="D26" s="6">
        <v>4.46</v>
      </c>
    </row>
    <row r="27" spans="1:4" s="10" customFormat="1" x14ac:dyDescent="0.25">
      <c r="A27" s="34"/>
      <c r="B27" s="15" t="s">
        <v>25</v>
      </c>
      <c r="C27" s="6">
        <v>6.24</v>
      </c>
      <c r="D27" s="6">
        <v>6.24</v>
      </c>
    </row>
    <row r="29" spans="1:4" x14ac:dyDescent="0.25">
      <c r="A29" s="21">
        <v>2</v>
      </c>
      <c r="B29" s="19" t="s">
        <v>27</v>
      </c>
      <c r="C29" s="16" t="s">
        <v>75</v>
      </c>
      <c r="D29" s="42" t="s">
        <v>83</v>
      </c>
    </row>
    <row r="30" spans="1:4" x14ac:dyDescent="0.25">
      <c r="B30" s="7"/>
      <c r="C30" s="18" t="s">
        <v>23</v>
      </c>
      <c r="D30" s="18" t="s">
        <v>23</v>
      </c>
    </row>
    <row r="31" spans="1:4" ht="24.75" x14ac:dyDescent="0.25">
      <c r="B31" s="41" t="s">
        <v>81</v>
      </c>
      <c r="C31" s="6">
        <v>8.49</v>
      </c>
      <c r="D31" s="6">
        <v>8.49</v>
      </c>
    </row>
    <row r="32" spans="1:4" x14ac:dyDescent="0.25">
      <c r="B32" s="2" t="s">
        <v>20</v>
      </c>
      <c r="C32" s="1"/>
      <c r="D32" s="1"/>
    </row>
    <row r="33" spans="2:4" x14ac:dyDescent="0.25">
      <c r="B33" s="3" t="s">
        <v>0</v>
      </c>
      <c r="C33" s="9">
        <f>ROUND(($D$31*0.9),2)</f>
        <v>7.64</v>
      </c>
      <c r="D33" s="9">
        <f>ROUND(($D$31*0.9),2)</f>
        <v>7.64</v>
      </c>
    </row>
    <row r="34" spans="2:4" x14ac:dyDescent="0.25">
      <c r="B34" s="3" t="s">
        <v>1</v>
      </c>
      <c r="C34" s="9">
        <f>ROUND(($D$31*0.94),2)</f>
        <v>7.98</v>
      </c>
      <c r="D34" s="9">
        <f>ROUND(($D$31*0.94),2)</f>
        <v>7.98</v>
      </c>
    </row>
    <row r="35" spans="2:4" x14ac:dyDescent="0.25">
      <c r="B35" s="3" t="s">
        <v>2</v>
      </c>
      <c r="C35" s="9">
        <f>ROUND(($D$31*0.95),2)</f>
        <v>8.07</v>
      </c>
      <c r="D35" s="9">
        <f>ROUND(($D$31*0.95),2)</f>
        <v>8.07</v>
      </c>
    </row>
    <row r="36" spans="2:4" x14ac:dyDescent="0.25">
      <c r="B36" s="3" t="s">
        <v>3</v>
      </c>
      <c r="C36" s="9">
        <f>ROUND(($D$31*0.95),2)</f>
        <v>8.07</v>
      </c>
      <c r="D36" s="9">
        <f>ROUND(($D$31*0.95),2)</f>
        <v>8.07</v>
      </c>
    </row>
    <row r="37" spans="2:4" x14ac:dyDescent="0.25">
      <c r="B37" s="3" t="s">
        <v>4</v>
      </c>
      <c r="C37" s="9">
        <f>ROUND(($D$31*0.94),2)</f>
        <v>7.98</v>
      </c>
      <c r="D37" s="9">
        <f>ROUND(($D$31*0.94),2)</f>
        <v>7.98</v>
      </c>
    </row>
    <row r="38" spans="2:4" x14ac:dyDescent="0.25">
      <c r="B38" s="3" t="s">
        <v>5</v>
      </c>
      <c r="C38" s="9">
        <f>ROUND(($D$31*(1-(0.1+0.06))),2)</f>
        <v>7.13</v>
      </c>
      <c r="D38" s="9">
        <f>ROUND(($D$31*(1-(0.1+0.06))),2)</f>
        <v>7.13</v>
      </c>
    </row>
    <row r="39" spans="2:4" x14ac:dyDescent="0.25">
      <c r="B39" s="3" t="s">
        <v>6</v>
      </c>
      <c r="C39" s="9">
        <f>ROUND(($D$31*(1-(0.05+0.05))),2)</f>
        <v>7.64</v>
      </c>
      <c r="D39" s="9">
        <f>ROUND(($D$31*(1-(0.05+0.05))),2)</f>
        <v>7.64</v>
      </c>
    </row>
    <row r="40" spans="2:4" x14ac:dyDescent="0.25">
      <c r="B40" s="3" t="s">
        <v>7</v>
      </c>
      <c r="C40" s="9">
        <f>ROUND(($D$31*(1-(0.06+0.05))),2)</f>
        <v>7.56</v>
      </c>
      <c r="D40" s="9">
        <f>ROUND(($D$31*(1-(0.06+0.05))),2)</f>
        <v>7.56</v>
      </c>
    </row>
    <row r="41" spans="2:4" x14ac:dyDescent="0.25">
      <c r="B41" s="3" t="s">
        <v>8</v>
      </c>
      <c r="C41" s="9">
        <f>ROUND(($D$31*(1-(0.06+0.05+0.06))),2)</f>
        <v>7.05</v>
      </c>
      <c r="D41" s="9">
        <f>ROUND(($D$31*(1-(0.06+0.05+0.06))),2)</f>
        <v>7.05</v>
      </c>
    </row>
    <row r="42" spans="2:4" x14ac:dyDescent="0.25">
      <c r="B42" s="3" t="s">
        <v>9</v>
      </c>
      <c r="C42" s="9">
        <f>ROUND(($D$31*(1-(0.1+0.06+0.05+0.06))),2)</f>
        <v>6.2</v>
      </c>
      <c r="D42" s="9">
        <f>ROUND(($D$31*(1-(0.1+0.06+0.05+0.06))),2)</f>
        <v>6.2</v>
      </c>
    </row>
    <row r="43" spans="2:4" x14ac:dyDescent="0.25">
      <c r="B43" s="3" t="s">
        <v>10</v>
      </c>
      <c r="C43" s="9">
        <f>ROUND(($D$31*(1-(0.05+0.05+0.06))),2)</f>
        <v>7.13</v>
      </c>
      <c r="D43" s="9">
        <f>ROUND(($D$31*(1-(0.05+0.05+0.06))),2)</f>
        <v>7.13</v>
      </c>
    </row>
    <row r="44" spans="2:4" x14ac:dyDescent="0.25">
      <c r="B44" s="3" t="s">
        <v>11</v>
      </c>
      <c r="C44" s="9">
        <f>ROUND(($D$31*(1-(0.1+0.06+0.05+0.05))),2)</f>
        <v>6.28</v>
      </c>
      <c r="D44" s="9">
        <f>ROUND(($D$31*(1-(0.1+0.06+0.05+0.05))),2)</f>
        <v>6.28</v>
      </c>
    </row>
    <row r="45" spans="2:4" x14ac:dyDescent="0.25">
      <c r="B45" s="3" t="s">
        <v>12</v>
      </c>
      <c r="C45" s="9">
        <f>ROUND(($D$31*(1-(0.06+0.06))),2)</f>
        <v>7.47</v>
      </c>
      <c r="D45" s="9">
        <f>ROUND(($D$31*(1-(0.06+0.06))),2)</f>
        <v>7.47</v>
      </c>
    </row>
    <row r="46" spans="2:4" x14ac:dyDescent="0.25">
      <c r="B46" s="3" t="s">
        <v>13</v>
      </c>
      <c r="C46" s="9">
        <f>ROUND(($D$31*(1-(0.06+0.05+0.05+0.06))),2)</f>
        <v>6.62</v>
      </c>
      <c r="D46" s="9">
        <f>ROUND(($D$31*(1-(0.06+0.05+0.05+0.06))),2)</f>
        <v>6.62</v>
      </c>
    </row>
    <row r="47" spans="2:4" x14ac:dyDescent="0.25">
      <c r="B47" s="4" t="s">
        <v>14</v>
      </c>
      <c r="C47" s="9">
        <f>ROUND(($D$31*(1-(0.1+0.06+0.05))),2)</f>
        <v>6.71</v>
      </c>
      <c r="D47" s="9">
        <f>ROUND(($D$31*(1-(0.1+0.06+0.05))),2)</f>
        <v>6.71</v>
      </c>
    </row>
    <row r="48" spans="2:4" x14ac:dyDescent="0.25">
      <c r="B48" s="3" t="s">
        <v>15</v>
      </c>
      <c r="C48" s="9">
        <f>ROUND(($D$31*(1-(0.1+0.06+0.06))),2)</f>
        <v>6.62</v>
      </c>
      <c r="D48" s="9">
        <f>ROUND(($D$31*(1-(0.1+0.06+0.06))),2)</f>
        <v>6.62</v>
      </c>
    </row>
    <row r="49" spans="1:4" x14ac:dyDescent="0.25">
      <c r="B49" s="3" t="s">
        <v>16</v>
      </c>
      <c r="C49" s="9">
        <f>ROUND(($D$31*(1-(0.06+0.05))),2)</f>
        <v>7.56</v>
      </c>
      <c r="D49" s="9">
        <f>ROUND(($D$31*(1-(0.06+0.05))),2)</f>
        <v>7.56</v>
      </c>
    </row>
    <row r="50" spans="1:4" x14ac:dyDescent="0.25">
      <c r="B50" s="3" t="s">
        <v>17</v>
      </c>
      <c r="C50" s="9">
        <f>ROUND(($D$31*(1-(0.1+0.05+0.06))),2)</f>
        <v>6.71</v>
      </c>
      <c r="D50" s="9">
        <f>ROUND(($D$31*(1-(0.1+0.05+0.06))),2)</f>
        <v>6.71</v>
      </c>
    </row>
    <row r="51" spans="1:4" x14ac:dyDescent="0.25">
      <c r="B51" s="13" t="s">
        <v>18</v>
      </c>
      <c r="C51" s="6">
        <v>4.24</v>
      </c>
      <c r="D51" s="6">
        <v>4.24</v>
      </c>
    </row>
    <row r="52" spans="1:4" x14ac:dyDescent="0.25">
      <c r="B52" s="15" t="s">
        <v>25</v>
      </c>
      <c r="C52" s="6">
        <v>5.94</v>
      </c>
      <c r="D52" s="6">
        <v>5.94</v>
      </c>
    </row>
    <row r="53" spans="1:4" ht="9" customHeight="1" x14ac:dyDescent="0.25"/>
    <row r="54" spans="1:4" x14ac:dyDescent="0.25">
      <c r="B54" s="19"/>
      <c r="C54" s="42" t="s">
        <v>75</v>
      </c>
      <c r="D54" s="42" t="s">
        <v>83</v>
      </c>
    </row>
    <row r="55" spans="1:4" x14ac:dyDescent="0.25">
      <c r="B55" s="7"/>
      <c r="C55" s="18" t="s">
        <v>23</v>
      </c>
      <c r="D55" s="18" t="s">
        <v>23</v>
      </c>
    </row>
    <row r="56" spans="1:4" x14ac:dyDescent="0.25">
      <c r="A56" s="21">
        <v>3</v>
      </c>
      <c r="B56" s="19" t="s">
        <v>28</v>
      </c>
      <c r="C56" s="1">
        <v>7.14</v>
      </c>
      <c r="D56" s="1">
        <v>7.14</v>
      </c>
    </row>
    <row r="57" spans="1:4" x14ac:dyDescent="0.25">
      <c r="A57" s="21">
        <v>4</v>
      </c>
      <c r="B57" s="19" t="s">
        <v>29</v>
      </c>
      <c r="C57" s="1">
        <v>3.55</v>
      </c>
      <c r="D57" s="1">
        <v>3.55</v>
      </c>
    </row>
    <row r="58" spans="1:4" x14ac:dyDescent="0.25">
      <c r="A58" s="21">
        <v>5</v>
      </c>
      <c r="B58" s="19" t="s">
        <v>30</v>
      </c>
      <c r="C58" s="1">
        <v>2.95</v>
      </c>
      <c r="D58" s="1">
        <v>2.95</v>
      </c>
    </row>
    <row r="59" spans="1:4" x14ac:dyDescent="0.25">
      <c r="A59" s="37">
        <v>6</v>
      </c>
      <c r="B59" s="38" t="s">
        <v>31</v>
      </c>
      <c r="C59" s="1">
        <v>10</v>
      </c>
      <c r="D59" s="1">
        <v>10</v>
      </c>
    </row>
    <row r="60" spans="1:4" x14ac:dyDescent="0.25">
      <c r="A60" s="21">
        <v>7</v>
      </c>
      <c r="B60" s="19" t="s">
        <v>33</v>
      </c>
      <c r="C60" s="1">
        <v>8.3000000000000007</v>
      </c>
      <c r="D60" s="1">
        <v>8.65</v>
      </c>
    </row>
    <row r="61" spans="1:4" x14ac:dyDescent="0.25">
      <c r="A61" s="21">
        <v>8</v>
      </c>
      <c r="B61" s="19" t="s">
        <v>34</v>
      </c>
      <c r="C61" s="1">
        <v>8.3000000000000007</v>
      </c>
      <c r="D61" s="1">
        <v>8.65</v>
      </c>
    </row>
    <row r="62" spans="1:4" s="23" customFormat="1" ht="9" customHeight="1" x14ac:dyDescent="0.25">
      <c r="A62" s="24"/>
    </row>
    <row r="63" spans="1:4" x14ac:dyDescent="0.25">
      <c r="B63" s="19"/>
      <c r="C63" s="16" t="s">
        <v>75</v>
      </c>
      <c r="D63" s="42" t="s">
        <v>83</v>
      </c>
    </row>
    <row r="64" spans="1:4" x14ac:dyDescent="0.25">
      <c r="B64" s="25"/>
      <c r="C64" s="22" t="s">
        <v>39</v>
      </c>
      <c r="D64" s="22" t="s">
        <v>39</v>
      </c>
    </row>
    <row r="65" spans="1:4" x14ac:dyDescent="0.25">
      <c r="A65" s="21">
        <v>9</v>
      </c>
      <c r="B65" s="19" t="s">
        <v>35</v>
      </c>
      <c r="C65" s="1">
        <v>52.86</v>
      </c>
      <c r="D65" s="1">
        <v>52.86</v>
      </c>
    </row>
    <row r="66" spans="1:4" x14ac:dyDescent="0.25">
      <c r="A66" s="21">
        <v>10</v>
      </c>
      <c r="B66" s="19" t="s">
        <v>36</v>
      </c>
      <c r="C66" s="1">
        <v>8.2799999999999994</v>
      </c>
      <c r="D66" s="1">
        <v>8.2799999999999994</v>
      </c>
    </row>
    <row r="67" spans="1:4" x14ac:dyDescent="0.25">
      <c r="A67" s="21">
        <v>11</v>
      </c>
      <c r="B67" s="19" t="s">
        <v>37</v>
      </c>
      <c r="C67" s="1">
        <v>63.29</v>
      </c>
      <c r="D67" s="1">
        <v>63.29</v>
      </c>
    </row>
    <row r="68" spans="1:4" x14ac:dyDescent="0.25">
      <c r="A68" s="21">
        <v>12</v>
      </c>
      <c r="B68" s="19" t="s">
        <v>38</v>
      </c>
      <c r="C68" s="1">
        <v>13.76</v>
      </c>
      <c r="D68" s="1">
        <v>13.76</v>
      </c>
    </row>
    <row r="69" spans="1:4" ht="6.75" customHeight="1" x14ac:dyDescent="0.25"/>
    <row r="70" spans="1:4" ht="12.75" customHeight="1" x14ac:dyDescent="0.25">
      <c r="B70" s="32"/>
    </row>
    <row r="71" spans="1:4" x14ac:dyDescent="0.25">
      <c r="A71" s="10" t="s">
        <v>49</v>
      </c>
    </row>
    <row r="72" spans="1:4" ht="6" customHeight="1" x14ac:dyDescent="0.25"/>
    <row r="73" spans="1:4" ht="30" x14ac:dyDescent="0.25">
      <c r="B73" s="26" t="s">
        <v>47</v>
      </c>
      <c r="C73" s="39" t="s">
        <v>88</v>
      </c>
      <c r="D73" s="39"/>
    </row>
    <row r="74" spans="1:4" x14ac:dyDescent="0.25">
      <c r="B74" s="31"/>
      <c r="C74" s="42" t="s">
        <v>75</v>
      </c>
      <c r="D74" s="42" t="s">
        <v>83</v>
      </c>
    </row>
    <row r="75" spans="1:4" x14ac:dyDescent="0.25">
      <c r="B75" s="26" t="s">
        <v>76</v>
      </c>
      <c r="C75" s="11" t="s">
        <v>24</v>
      </c>
      <c r="D75" s="11" t="s">
        <v>24</v>
      </c>
    </row>
    <row r="76" spans="1:4" x14ac:dyDescent="0.25">
      <c r="B76" s="19" t="s">
        <v>87</v>
      </c>
      <c r="C76" s="9">
        <f>ROUNDUP(C86+0.0548*2200.82,2)</f>
        <v>142.35999999999999</v>
      </c>
      <c r="D76" s="9">
        <f>ROUNDUP(D86+0.0548*2200.82,2)</f>
        <v>142.35999999999999</v>
      </c>
    </row>
    <row r="77" spans="1:4" ht="6" customHeight="1" x14ac:dyDescent="0.25"/>
    <row r="78" spans="1:4" ht="30" x14ac:dyDescent="0.25">
      <c r="B78" s="26" t="s">
        <v>47</v>
      </c>
      <c r="C78" s="39" t="s">
        <v>82</v>
      </c>
      <c r="D78" s="39" t="s">
        <v>84</v>
      </c>
    </row>
    <row r="79" spans="1:4" x14ac:dyDescent="0.25">
      <c r="B79" s="31"/>
      <c r="C79" s="42" t="s">
        <v>75</v>
      </c>
      <c r="D79" s="42" t="s">
        <v>83</v>
      </c>
    </row>
    <row r="80" spans="1:4" x14ac:dyDescent="0.25">
      <c r="B80" s="26" t="s">
        <v>76</v>
      </c>
      <c r="C80" s="11" t="s">
        <v>51</v>
      </c>
      <c r="D80" s="11" t="s">
        <v>51</v>
      </c>
    </row>
    <row r="81" spans="2:4" x14ac:dyDescent="0.25">
      <c r="B81" s="19" t="s">
        <v>52</v>
      </c>
      <c r="C81" s="1">
        <v>2200.8200000000002</v>
      </c>
      <c r="D81" s="1">
        <v>2200.8200000000002</v>
      </c>
    </row>
    <row r="82" spans="2:4" ht="6" customHeight="1" x14ac:dyDescent="0.25"/>
    <row r="83" spans="2:4" ht="30" x14ac:dyDescent="0.25">
      <c r="B83" s="26" t="s">
        <v>47</v>
      </c>
      <c r="C83" s="39" t="s">
        <v>73</v>
      </c>
      <c r="D83" s="39" t="s">
        <v>73</v>
      </c>
    </row>
    <row r="84" spans="2:4" x14ac:dyDescent="0.25">
      <c r="B84" s="31"/>
      <c r="C84" s="42" t="s">
        <v>75</v>
      </c>
      <c r="D84" s="42" t="s">
        <v>83</v>
      </c>
    </row>
    <row r="85" spans="2:4" x14ac:dyDescent="0.25">
      <c r="B85" s="26" t="s">
        <v>57</v>
      </c>
      <c r="C85" s="11" t="s">
        <v>24</v>
      </c>
      <c r="D85" s="11" t="s">
        <v>24</v>
      </c>
    </row>
    <row r="86" spans="2:4" x14ac:dyDescent="0.25">
      <c r="B86" s="19" t="s">
        <v>45</v>
      </c>
      <c r="C86" s="1">
        <v>21.75</v>
      </c>
      <c r="D86" s="1">
        <v>21.75</v>
      </c>
    </row>
    <row r="87" spans="2:4" x14ac:dyDescent="0.25">
      <c r="B87" s="19" t="s">
        <v>62</v>
      </c>
      <c r="C87" s="1">
        <v>21.12</v>
      </c>
      <c r="D87" s="1">
        <v>21.12</v>
      </c>
    </row>
    <row r="88" spans="2:4" ht="6" customHeight="1" x14ac:dyDescent="0.25"/>
    <row r="89" spans="2:4" ht="30" x14ac:dyDescent="0.25">
      <c r="B89" s="26" t="s">
        <v>47</v>
      </c>
      <c r="C89" s="27" t="s">
        <v>80</v>
      </c>
      <c r="D89" s="27" t="s">
        <v>85</v>
      </c>
    </row>
    <row r="90" spans="2:4" x14ac:dyDescent="0.25">
      <c r="B90" s="19"/>
      <c r="C90" s="42" t="s">
        <v>75</v>
      </c>
      <c r="D90" s="42" t="s">
        <v>83</v>
      </c>
    </row>
    <row r="91" spans="2:4" x14ac:dyDescent="0.25">
      <c r="B91" s="19" t="s">
        <v>63</v>
      </c>
      <c r="C91" s="11" t="s">
        <v>66</v>
      </c>
      <c r="D91" s="11" t="s">
        <v>66</v>
      </c>
    </row>
    <row r="92" spans="2:4" x14ac:dyDescent="0.25">
      <c r="B92" s="33" t="s">
        <v>67</v>
      </c>
      <c r="C92" s="1">
        <v>4.8099999999999996</v>
      </c>
      <c r="D92" s="1">
        <v>4.8099999999999996</v>
      </c>
    </row>
    <row r="93" spans="2:4" x14ac:dyDescent="0.25">
      <c r="B93" s="33" t="s">
        <v>68</v>
      </c>
      <c r="C93" s="1">
        <v>3.37</v>
      </c>
      <c r="D93" s="1">
        <v>3.37</v>
      </c>
    </row>
    <row r="94" spans="2:4" x14ac:dyDescent="0.25">
      <c r="B94" s="33" t="s">
        <v>69</v>
      </c>
      <c r="C94" s="1">
        <v>3.37</v>
      </c>
      <c r="D94" s="1">
        <v>3.37</v>
      </c>
    </row>
    <row r="95" spans="2:4" x14ac:dyDescent="0.25">
      <c r="B95" s="1" t="s">
        <v>77</v>
      </c>
      <c r="C95" s="1">
        <v>5.53</v>
      </c>
      <c r="D95" s="1">
        <v>5.53</v>
      </c>
    </row>
    <row r="96" spans="2:4" x14ac:dyDescent="0.25">
      <c r="B96" s="1" t="s">
        <v>78</v>
      </c>
      <c r="C96" s="1">
        <v>1.95</v>
      </c>
      <c r="D96" s="1">
        <v>1.95</v>
      </c>
    </row>
  </sheetData>
  <printOptions horizontalCentered="1"/>
  <pageMargins left="0.23622047244094491" right="0.15748031496062992" top="0.31" bottom="0.24" header="0.2" footer="0.19685039370078741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>
      <selection activeCell="K41" sqref="K41"/>
    </sheetView>
  </sheetViews>
  <sheetFormatPr defaultRowHeight="15" x14ac:dyDescent="0.25"/>
  <cols>
    <col min="1" max="1" width="4.42578125" style="21" customWidth="1"/>
    <col min="2" max="2" width="61.140625" customWidth="1"/>
    <col min="3" max="3" width="13.5703125" customWidth="1"/>
    <col min="4" max="4" width="12.7109375" customWidth="1"/>
  </cols>
  <sheetData>
    <row r="1" spans="1:4" x14ac:dyDescent="0.25">
      <c r="D1" t="s">
        <v>56</v>
      </c>
    </row>
    <row r="2" spans="1:4" x14ac:dyDescent="0.25">
      <c r="A2" s="36" t="s">
        <v>40</v>
      </c>
    </row>
    <row r="3" spans="1:4" ht="51.75" x14ac:dyDescent="0.25">
      <c r="B3" s="26" t="s">
        <v>91</v>
      </c>
      <c r="C3" s="43" t="s">
        <v>86</v>
      </c>
      <c r="D3" s="43" t="s">
        <v>89</v>
      </c>
    </row>
    <row r="4" spans="1:4" x14ac:dyDescent="0.25">
      <c r="A4" s="21">
        <v>1</v>
      </c>
      <c r="B4" s="19" t="s">
        <v>26</v>
      </c>
      <c r="C4" s="42" t="s">
        <v>83</v>
      </c>
      <c r="D4" s="42" t="s">
        <v>90</v>
      </c>
    </row>
    <row r="5" spans="1:4" x14ac:dyDescent="0.25">
      <c r="B5" s="7"/>
      <c r="C5" s="18" t="s">
        <v>23</v>
      </c>
      <c r="D5" s="18" t="s">
        <v>23</v>
      </c>
    </row>
    <row r="6" spans="1:4" ht="24.75" x14ac:dyDescent="0.25">
      <c r="B6" s="41" t="s">
        <v>81</v>
      </c>
      <c r="C6" s="6">
        <v>8.92</v>
      </c>
      <c r="D6" s="6">
        <v>6.53</v>
      </c>
    </row>
    <row r="7" spans="1:4" x14ac:dyDescent="0.25">
      <c r="B7" s="2" t="s">
        <v>20</v>
      </c>
      <c r="C7" s="1"/>
      <c r="D7" s="1"/>
    </row>
    <row r="8" spans="1:4" x14ac:dyDescent="0.25">
      <c r="B8" s="3" t="s">
        <v>0</v>
      </c>
      <c r="C8" s="9">
        <v>8.0299999999999994</v>
      </c>
      <c r="D8" s="9">
        <f>ROUND(($D$6*0.9),2)</f>
        <v>5.88</v>
      </c>
    </row>
    <row r="9" spans="1:4" x14ac:dyDescent="0.25">
      <c r="B9" s="3" t="s">
        <v>1</v>
      </c>
      <c r="C9" s="9">
        <v>8.3800000000000008</v>
      </c>
      <c r="D9" s="9">
        <f>ROUND(($D$6*0.94),2)</f>
        <v>6.14</v>
      </c>
    </row>
    <row r="10" spans="1:4" x14ac:dyDescent="0.25">
      <c r="B10" s="3" t="s">
        <v>2</v>
      </c>
      <c r="C10" s="9">
        <v>8.4700000000000006</v>
      </c>
      <c r="D10" s="9">
        <f>ROUND(($D$6*0.95),2)</f>
        <v>6.2</v>
      </c>
    </row>
    <row r="11" spans="1:4" x14ac:dyDescent="0.25">
      <c r="B11" s="3" t="s">
        <v>3</v>
      </c>
      <c r="C11" s="9">
        <v>8.4700000000000006</v>
      </c>
      <c r="D11" s="9">
        <f>ROUND(($D$6*0.95),2)</f>
        <v>6.2</v>
      </c>
    </row>
    <row r="12" spans="1:4" x14ac:dyDescent="0.25">
      <c r="B12" s="3" t="s">
        <v>4</v>
      </c>
      <c r="C12" s="9">
        <v>8.3800000000000008</v>
      </c>
      <c r="D12" s="9">
        <f>ROUND(($D$6*0.94),2)</f>
        <v>6.14</v>
      </c>
    </row>
    <row r="13" spans="1:4" x14ac:dyDescent="0.25">
      <c r="B13" s="3" t="s">
        <v>5</v>
      </c>
      <c r="C13" s="9">
        <v>7.49</v>
      </c>
      <c r="D13" s="9">
        <f>ROUND(($D$6*(1-(0.1+0.06))),2)</f>
        <v>5.49</v>
      </c>
    </row>
    <row r="14" spans="1:4" x14ac:dyDescent="0.25">
      <c r="B14" s="3" t="s">
        <v>6</v>
      </c>
      <c r="C14" s="9">
        <v>8.0299999999999994</v>
      </c>
      <c r="D14" s="9">
        <f>ROUND(($D$6*(1-(0.05+0.05))),2)</f>
        <v>5.88</v>
      </c>
    </row>
    <row r="15" spans="1:4" x14ac:dyDescent="0.25">
      <c r="B15" s="3" t="s">
        <v>7</v>
      </c>
      <c r="C15" s="9">
        <v>7.94</v>
      </c>
      <c r="D15" s="9">
        <f>ROUND(($D$6*(1-(0.06+0.05))),2)</f>
        <v>5.81</v>
      </c>
    </row>
    <row r="16" spans="1:4" x14ac:dyDescent="0.25">
      <c r="B16" s="3" t="s">
        <v>8</v>
      </c>
      <c r="C16" s="9">
        <v>7.4</v>
      </c>
      <c r="D16" s="9">
        <f>ROUND(($D$6*(1-(0.06+0.05+0.06))),2)</f>
        <v>5.42</v>
      </c>
    </row>
    <row r="17" spans="1:4" x14ac:dyDescent="0.25">
      <c r="B17" s="3" t="s">
        <v>9</v>
      </c>
      <c r="C17" s="9">
        <v>6.51</v>
      </c>
      <c r="D17" s="9">
        <f>ROUND(($D$6*(1-(0.1+0.06+0.05+0.06))),2)</f>
        <v>4.7699999999999996</v>
      </c>
    </row>
    <row r="18" spans="1:4" x14ac:dyDescent="0.25">
      <c r="B18" s="3" t="s">
        <v>10</v>
      </c>
      <c r="C18" s="9">
        <v>7.49</v>
      </c>
      <c r="D18" s="9">
        <f>ROUND(($D$6*(1-(0.05+0.05+0.06))),2)</f>
        <v>5.49</v>
      </c>
    </row>
    <row r="19" spans="1:4" x14ac:dyDescent="0.25">
      <c r="B19" s="3" t="s">
        <v>11</v>
      </c>
      <c r="C19" s="9">
        <v>6.6</v>
      </c>
      <c r="D19" s="9">
        <f>ROUND(($D$6*(1-(0.1+0.06+0.05+0.05))),2)</f>
        <v>4.83</v>
      </c>
    </row>
    <row r="20" spans="1:4" x14ac:dyDescent="0.25">
      <c r="B20" s="3" t="s">
        <v>12</v>
      </c>
      <c r="C20" s="9">
        <v>7.85</v>
      </c>
      <c r="D20" s="9">
        <f>ROUND(($D$6*(1-(0.06+0.06))),2)</f>
        <v>5.75</v>
      </c>
    </row>
    <row r="21" spans="1:4" x14ac:dyDescent="0.25">
      <c r="B21" s="3" t="s">
        <v>13</v>
      </c>
      <c r="C21" s="9">
        <v>6.96</v>
      </c>
      <c r="D21" s="9">
        <f>ROUND(($D$6*(1-(0.06+0.05+0.05+0.06))),2)</f>
        <v>5.09</v>
      </c>
    </row>
    <row r="22" spans="1:4" x14ac:dyDescent="0.25">
      <c r="B22" s="4" t="s">
        <v>14</v>
      </c>
      <c r="C22" s="9">
        <v>7.05</v>
      </c>
      <c r="D22" s="9">
        <f>ROUND(($D$6*(1-(0.1+0.06+0.05))),2)</f>
        <v>5.16</v>
      </c>
    </row>
    <row r="23" spans="1:4" x14ac:dyDescent="0.25">
      <c r="B23" s="3" t="s">
        <v>15</v>
      </c>
      <c r="C23" s="9">
        <v>6.96</v>
      </c>
      <c r="D23" s="9">
        <f>ROUND(($D$6*(1-(0.1+0.06+0.06))),2)</f>
        <v>5.09</v>
      </c>
    </row>
    <row r="24" spans="1:4" x14ac:dyDescent="0.25">
      <c r="B24" s="3" t="s">
        <v>16</v>
      </c>
      <c r="C24" s="9">
        <v>7.94</v>
      </c>
      <c r="D24" s="9">
        <f>ROUND(($D$6*(1-(0.06+0.05))),2)</f>
        <v>5.81</v>
      </c>
    </row>
    <row r="25" spans="1:4" x14ac:dyDescent="0.25">
      <c r="B25" s="3" t="s">
        <v>17</v>
      </c>
      <c r="C25" s="9">
        <v>7.05</v>
      </c>
      <c r="D25" s="9">
        <f>ROUND(($D$6*(1-(0.1+0.05+0.06))),2)</f>
        <v>5.16</v>
      </c>
    </row>
    <row r="26" spans="1:4" ht="21" customHeight="1" x14ac:dyDescent="0.25">
      <c r="B26" s="13" t="s">
        <v>18</v>
      </c>
      <c r="C26" s="6">
        <v>4.46</v>
      </c>
      <c r="D26" s="6">
        <v>3.26</v>
      </c>
    </row>
    <row r="27" spans="1:4" s="10" customFormat="1" x14ac:dyDescent="0.25">
      <c r="A27" s="34"/>
      <c r="B27" s="15" t="s">
        <v>25</v>
      </c>
      <c r="C27" s="6">
        <v>6.24</v>
      </c>
      <c r="D27" s="6">
        <v>4.57</v>
      </c>
    </row>
    <row r="28" spans="1:4" ht="6" customHeight="1" x14ac:dyDescent="0.25"/>
    <row r="29" spans="1:4" x14ac:dyDescent="0.25">
      <c r="A29" s="21">
        <v>2</v>
      </c>
      <c r="B29" s="19" t="s">
        <v>27</v>
      </c>
      <c r="C29" s="42" t="s">
        <v>83</v>
      </c>
      <c r="D29" s="42" t="s">
        <v>90</v>
      </c>
    </row>
    <row r="30" spans="1:4" x14ac:dyDescent="0.25">
      <c r="B30" s="7"/>
      <c r="C30" s="18" t="s">
        <v>23</v>
      </c>
      <c r="D30" s="18" t="s">
        <v>23</v>
      </c>
    </row>
    <row r="31" spans="1:4" ht="24.75" x14ac:dyDescent="0.25">
      <c r="B31" s="41" t="s">
        <v>81</v>
      </c>
      <c r="C31" s="6">
        <v>8.49</v>
      </c>
      <c r="D31" s="6">
        <v>7.91</v>
      </c>
    </row>
    <row r="32" spans="1:4" x14ac:dyDescent="0.25">
      <c r="B32" s="2" t="s">
        <v>20</v>
      </c>
      <c r="C32" s="1"/>
      <c r="D32" s="1"/>
    </row>
    <row r="33" spans="2:4" x14ac:dyDescent="0.25">
      <c r="B33" s="3" t="s">
        <v>0</v>
      </c>
      <c r="C33" s="9">
        <v>7.64</v>
      </c>
      <c r="D33" s="9">
        <f>ROUND(($D$31*0.9),2)</f>
        <v>7.12</v>
      </c>
    </row>
    <row r="34" spans="2:4" x14ac:dyDescent="0.25">
      <c r="B34" s="3" t="s">
        <v>1</v>
      </c>
      <c r="C34" s="9">
        <v>7.98</v>
      </c>
      <c r="D34" s="9">
        <f>ROUND(($D$31*0.94),2)</f>
        <v>7.44</v>
      </c>
    </row>
    <row r="35" spans="2:4" x14ac:dyDescent="0.25">
      <c r="B35" s="3" t="s">
        <v>2</v>
      </c>
      <c r="C35" s="9">
        <v>8.07</v>
      </c>
      <c r="D35" s="9">
        <f>ROUND(($D$31*0.95),2)</f>
        <v>7.51</v>
      </c>
    </row>
    <row r="36" spans="2:4" x14ac:dyDescent="0.25">
      <c r="B36" s="3" t="s">
        <v>3</v>
      </c>
      <c r="C36" s="9">
        <v>8.07</v>
      </c>
      <c r="D36" s="9">
        <f>ROUND(($D$31*0.95),2)</f>
        <v>7.51</v>
      </c>
    </row>
    <row r="37" spans="2:4" x14ac:dyDescent="0.25">
      <c r="B37" s="3" t="s">
        <v>4</v>
      </c>
      <c r="C37" s="9">
        <v>7.98</v>
      </c>
      <c r="D37" s="9">
        <f>ROUND(($D$31*0.94),2)</f>
        <v>7.44</v>
      </c>
    </row>
    <row r="38" spans="2:4" x14ac:dyDescent="0.25">
      <c r="B38" s="3" t="s">
        <v>5</v>
      </c>
      <c r="C38" s="9">
        <v>7.13</v>
      </c>
      <c r="D38" s="9">
        <f>ROUND(($D$31*(1-(0.1+0.06))),2)</f>
        <v>6.64</v>
      </c>
    </row>
    <row r="39" spans="2:4" x14ac:dyDescent="0.25">
      <c r="B39" s="3" t="s">
        <v>6</v>
      </c>
      <c r="C39" s="9">
        <v>7.64</v>
      </c>
      <c r="D39" s="9">
        <f>ROUND(($D$31*(1-(0.05+0.05))),2)</f>
        <v>7.12</v>
      </c>
    </row>
    <row r="40" spans="2:4" x14ac:dyDescent="0.25">
      <c r="B40" s="3" t="s">
        <v>7</v>
      </c>
      <c r="C40" s="9">
        <v>7.56</v>
      </c>
      <c r="D40" s="9">
        <f>ROUND(($D$31*(1-(0.06+0.05))),2)</f>
        <v>7.04</v>
      </c>
    </row>
    <row r="41" spans="2:4" x14ac:dyDescent="0.25">
      <c r="B41" s="3" t="s">
        <v>8</v>
      </c>
      <c r="C41" s="9">
        <v>7.05</v>
      </c>
      <c r="D41" s="9">
        <f>ROUND(($D$31*(1-(0.06+0.05+0.06))),2)</f>
        <v>6.57</v>
      </c>
    </row>
    <row r="42" spans="2:4" x14ac:dyDescent="0.25">
      <c r="B42" s="3" t="s">
        <v>9</v>
      </c>
      <c r="C42" s="9">
        <v>6.2</v>
      </c>
      <c r="D42" s="9">
        <f>ROUND(($D$31*(1-(0.1+0.06+0.05+0.06))),2)</f>
        <v>5.77</v>
      </c>
    </row>
    <row r="43" spans="2:4" x14ac:dyDescent="0.25">
      <c r="B43" s="3" t="s">
        <v>10</v>
      </c>
      <c r="C43" s="9">
        <v>7.13</v>
      </c>
      <c r="D43" s="9">
        <f>ROUND(($D$31*(1-(0.05+0.05+0.06))),2)</f>
        <v>6.64</v>
      </c>
    </row>
    <row r="44" spans="2:4" x14ac:dyDescent="0.25">
      <c r="B44" s="3" t="s">
        <v>11</v>
      </c>
      <c r="C44" s="9">
        <v>6.28</v>
      </c>
      <c r="D44" s="9">
        <f>ROUND(($D$31*(1-(0.1+0.06+0.05+0.05))),2)</f>
        <v>5.85</v>
      </c>
    </row>
    <row r="45" spans="2:4" x14ac:dyDescent="0.25">
      <c r="B45" s="3" t="s">
        <v>12</v>
      </c>
      <c r="C45" s="9">
        <v>7.47</v>
      </c>
      <c r="D45" s="9">
        <f>ROUND(($D$31*(1-(0.06+0.06))),2)</f>
        <v>6.96</v>
      </c>
    </row>
    <row r="46" spans="2:4" x14ac:dyDescent="0.25">
      <c r="B46" s="3" t="s">
        <v>13</v>
      </c>
      <c r="C46" s="9">
        <v>6.62</v>
      </c>
      <c r="D46" s="9">
        <f>ROUND(($D$31*(1-(0.06+0.05+0.05+0.06))),2)</f>
        <v>6.17</v>
      </c>
    </row>
    <row r="47" spans="2:4" x14ac:dyDescent="0.25">
      <c r="B47" s="4" t="s">
        <v>14</v>
      </c>
      <c r="C47" s="9">
        <v>6.71</v>
      </c>
      <c r="D47" s="9">
        <f>ROUND(($D$31*(1-(0.1+0.06+0.05))),2)</f>
        <v>6.25</v>
      </c>
    </row>
    <row r="48" spans="2:4" x14ac:dyDescent="0.25">
      <c r="B48" s="3" t="s">
        <v>15</v>
      </c>
      <c r="C48" s="9">
        <v>6.62</v>
      </c>
      <c r="D48" s="9">
        <f>ROUND(($D$31*(1-(0.1+0.06+0.06))),2)</f>
        <v>6.17</v>
      </c>
    </row>
    <row r="49" spans="1:4" x14ac:dyDescent="0.25">
      <c r="B49" s="3" t="s">
        <v>16</v>
      </c>
      <c r="C49" s="9">
        <v>7.56</v>
      </c>
      <c r="D49" s="9">
        <f>ROUND(($D$31*(1-(0.06+0.05))),2)</f>
        <v>7.04</v>
      </c>
    </row>
    <row r="50" spans="1:4" x14ac:dyDescent="0.25">
      <c r="B50" s="3" t="s">
        <v>17</v>
      </c>
      <c r="C50" s="9">
        <v>6.71</v>
      </c>
      <c r="D50" s="9">
        <f>ROUND(($D$31*(1-(0.1+0.05+0.06))),2)</f>
        <v>6.25</v>
      </c>
    </row>
    <row r="51" spans="1:4" x14ac:dyDescent="0.25">
      <c r="B51" s="13" t="s">
        <v>18</v>
      </c>
      <c r="C51" s="6">
        <v>4.24</v>
      </c>
      <c r="D51" s="6">
        <v>3.95</v>
      </c>
    </row>
    <row r="52" spans="1:4" x14ac:dyDescent="0.25">
      <c r="B52" s="15" t="s">
        <v>25</v>
      </c>
      <c r="C52" s="6">
        <v>5.94</v>
      </c>
      <c r="D52" s="6">
        <v>5.54</v>
      </c>
    </row>
    <row r="53" spans="1:4" ht="9" customHeight="1" x14ac:dyDescent="0.25"/>
    <row r="54" spans="1:4" x14ac:dyDescent="0.25">
      <c r="B54" s="19"/>
      <c r="C54" s="42" t="s">
        <v>83</v>
      </c>
      <c r="D54" s="42" t="s">
        <v>90</v>
      </c>
    </row>
    <row r="55" spans="1:4" x14ac:dyDescent="0.25">
      <c r="B55" s="44"/>
      <c r="C55" s="18" t="s">
        <v>23</v>
      </c>
      <c r="D55" s="18" t="s">
        <v>23</v>
      </c>
    </row>
    <row r="56" spans="1:4" s="46" customFormat="1" x14ac:dyDescent="0.25">
      <c r="A56" s="45">
        <v>3</v>
      </c>
      <c r="B56" s="47" t="s">
        <v>92</v>
      </c>
      <c r="C56" s="18"/>
      <c r="D56" s="1">
        <v>0.31</v>
      </c>
    </row>
    <row r="57" spans="1:4" s="46" customFormat="1" x14ac:dyDescent="0.25">
      <c r="A57" s="45">
        <v>4</v>
      </c>
      <c r="B57" s="47" t="s">
        <v>93</v>
      </c>
      <c r="C57" s="18"/>
      <c r="D57" s="1">
        <v>3.25</v>
      </c>
    </row>
    <row r="58" spans="1:4" s="46" customFormat="1" x14ac:dyDescent="0.25">
      <c r="A58" s="45">
        <v>5</v>
      </c>
      <c r="B58" s="47" t="s">
        <v>94</v>
      </c>
      <c r="C58" s="18"/>
      <c r="D58" s="1">
        <v>3.11</v>
      </c>
    </row>
    <row r="59" spans="1:4" x14ac:dyDescent="0.25">
      <c r="A59" s="21">
        <v>6</v>
      </c>
      <c r="B59" s="19" t="s">
        <v>28</v>
      </c>
      <c r="C59" s="1">
        <v>7.14</v>
      </c>
      <c r="D59" s="1">
        <v>5.85</v>
      </c>
    </row>
    <row r="60" spans="1:4" x14ac:dyDescent="0.25">
      <c r="A60" s="21">
        <v>7</v>
      </c>
      <c r="B60" s="19" t="s">
        <v>29</v>
      </c>
      <c r="C60" s="1">
        <v>3.55</v>
      </c>
      <c r="D60" s="1">
        <v>3.11</v>
      </c>
    </row>
    <row r="61" spans="1:4" x14ac:dyDescent="0.25">
      <c r="A61" s="21">
        <v>8</v>
      </c>
      <c r="B61" s="19" t="s">
        <v>30</v>
      </c>
      <c r="C61" s="1">
        <v>2.95</v>
      </c>
      <c r="D61" s="1">
        <v>2.34</v>
      </c>
    </row>
    <row r="62" spans="1:4" x14ac:dyDescent="0.25">
      <c r="A62" s="37">
        <v>9</v>
      </c>
      <c r="B62" s="38" t="s">
        <v>31</v>
      </c>
      <c r="C62" s="1">
        <v>10</v>
      </c>
      <c r="D62" s="1">
        <v>7.14</v>
      </c>
    </row>
    <row r="63" spans="1:4" x14ac:dyDescent="0.25">
      <c r="A63" s="21">
        <v>10</v>
      </c>
      <c r="B63" s="19" t="s">
        <v>33</v>
      </c>
      <c r="C63" s="1">
        <v>8.65</v>
      </c>
      <c r="D63" s="1">
        <v>8.65</v>
      </c>
    </row>
    <row r="64" spans="1:4" x14ac:dyDescent="0.25">
      <c r="A64" s="21">
        <v>11</v>
      </c>
      <c r="B64" s="19" t="s">
        <v>34</v>
      </c>
      <c r="C64" s="1">
        <v>8.65</v>
      </c>
      <c r="D64" s="1">
        <v>8.65</v>
      </c>
    </row>
    <row r="65" spans="1:4" s="23" customFormat="1" ht="9" customHeight="1" x14ac:dyDescent="0.25">
      <c r="A65" s="24"/>
    </row>
    <row r="66" spans="1:4" x14ac:dyDescent="0.25">
      <c r="B66" s="19"/>
      <c r="C66" s="42" t="s">
        <v>83</v>
      </c>
      <c r="D66" s="42" t="s">
        <v>90</v>
      </c>
    </row>
    <row r="67" spans="1:4" x14ac:dyDescent="0.25">
      <c r="B67" s="25"/>
      <c r="C67" s="22" t="s">
        <v>39</v>
      </c>
      <c r="D67" s="22" t="s">
        <v>39</v>
      </c>
    </row>
    <row r="68" spans="1:4" x14ac:dyDescent="0.25">
      <c r="A68" s="21">
        <v>12</v>
      </c>
      <c r="B68" s="19" t="s">
        <v>35</v>
      </c>
      <c r="C68" s="1">
        <v>52.86</v>
      </c>
      <c r="D68" s="1">
        <v>56.56</v>
      </c>
    </row>
    <row r="69" spans="1:4" x14ac:dyDescent="0.25">
      <c r="A69" s="21">
        <v>13</v>
      </c>
      <c r="B69" s="19" t="s">
        <v>36</v>
      </c>
      <c r="C69" s="1">
        <v>8.2799999999999994</v>
      </c>
      <c r="D69" s="1">
        <v>24.08</v>
      </c>
    </row>
    <row r="70" spans="1:4" x14ac:dyDescent="0.25">
      <c r="A70" s="21">
        <v>14</v>
      </c>
      <c r="B70" s="19" t="s">
        <v>37</v>
      </c>
      <c r="C70" s="1">
        <v>63.29</v>
      </c>
      <c r="D70" s="1">
        <v>67.72</v>
      </c>
    </row>
    <row r="71" spans="1:4" x14ac:dyDescent="0.25">
      <c r="A71" s="21">
        <v>15</v>
      </c>
      <c r="B71" s="19" t="s">
        <v>38</v>
      </c>
      <c r="C71" s="1">
        <v>13.76</v>
      </c>
      <c r="D71" s="1">
        <v>14.72</v>
      </c>
    </row>
    <row r="72" spans="1:4" ht="6.75" customHeight="1" x14ac:dyDescent="0.25"/>
    <row r="73" spans="1:4" ht="12.75" customHeight="1" x14ac:dyDescent="0.25">
      <c r="B73" s="32"/>
    </row>
    <row r="74" spans="1:4" x14ac:dyDescent="0.25">
      <c r="A74" s="10" t="s">
        <v>49</v>
      </c>
    </row>
    <row r="75" spans="1:4" ht="6" customHeight="1" x14ac:dyDescent="0.25"/>
    <row r="76" spans="1:4" ht="30" x14ac:dyDescent="0.25">
      <c r="B76" s="26" t="s">
        <v>47</v>
      </c>
      <c r="C76" s="39" t="s">
        <v>95</v>
      </c>
      <c r="D76" s="39" t="s">
        <v>95</v>
      </c>
    </row>
    <row r="77" spans="1:4" x14ac:dyDescent="0.25">
      <c r="B77" s="31"/>
      <c r="C77" s="42" t="s">
        <v>83</v>
      </c>
      <c r="D77" s="42" t="s">
        <v>90</v>
      </c>
    </row>
    <row r="78" spans="1:4" x14ac:dyDescent="0.25">
      <c r="B78" s="26" t="s">
        <v>76</v>
      </c>
      <c r="C78" s="11" t="s">
        <v>24</v>
      </c>
      <c r="D78" s="11" t="s">
        <v>24</v>
      </c>
    </row>
    <row r="79" spans="1:4" x14ac:dyDescent="0.25">
      <c r="B79" s="19" t="s">
        <v>87</v>
      </c>
      <c r="C79" s="9">
        <f>ROUNDUP(C89+0.0548*2200.82,2)</f>
        <v>142.35999999999999</v>
      </c>
      <c r="D79" s="9">
        <f>ROUNDUP(D89+0.0548*2310.91,2)</f>
        <v>149.12</v>
      </c>
    </row>
    <row r="80" spans="1:4" ht="6" customHeight="1" x14ac:dyDescent="0.25"/>
    <row r="81" spans="2:4" ht="30" x14ac:dyDescent="0.25">
      <c r="B81" s="26" t="s">
        <v>47</v>
      </c>
      <c r="C81" s="39" t="s">
        <v>84</v>
      </c>
      <c r="D81" s="39" t="s">
        <v>84</v>
      </c>
    </row>
    <row r="82" spans="2:4" x14ac:dyDescent="0.25">
      <c r="B82" s="31"/>
      <c r="C82" s="42" t="s">
        <v>83</v>
      </c>
      <c r="D82" s="42" t="s">
        <v>90</v>
      </c>
    </row>
    <row r="83" spans="2:4" x14ac:dyDescent="0.25">
      <c r="B83" s="26" t="s">
        <v>76</v>
      </c>
      <c r="C83" s="11" t="s">
        <v>51</v>
      </c>
      <c r="D83" s="11" t="s">
        <v>51</v>
      </c>
    </row>
    <row r="84" spans="2:4" x14ac:dyDescent="0.25">
      <c r="B84" s="19" t="s">
        <v>52</v>
      </c>
      <c r="C84" s="1">
        <v>2200.8200000000002</v>
      </c>
      <c r="D84" s="1">
        <v>2310.91</v>
      </c>
    </row>
    <row r="85" spans="2:4" ht="6" customHeight="1" x14ac:dyDescent="0.25"/>
    <row r="86" spans="2:4" ht="30" x14ac:dyDescent="0.25">
      <c r="B86" s="26" t="s">
        <v>47</v>
      </c>
      <c r="C86" s="39" t="s">
        <v>73</v>
      </c>
      <c r="D86" s="39" t="s">
        <v>96</v>
      </c>
    </row>
    <row r="87" spans="2:4" x14ac:dyDescent="0.25">
      <c r="B87" s="31"/>
      <c r="C87" s="42" t="s">
        <v>83</v>
      </c>
      <c r="D87" s="42" t="s">
        <v>90</v>
      </c>
    </row>
    <row r="88" spans="2:4" x14ac:dyDescent="0.25">
      <c r="B88" s="26" t="s">
        <v>57</v>
      </c>
      <c r="C88" s="11" t="s">
        <v>24</v>
      </c>
      <c r="D88" s="11" t="s">
        <v>24</v>
      </c>
    </row>
    <row r="89" spans="2:4" x14ac:dyDescent="0.25">
      <c r="B89" s="19" t="s">
        <v>45</v>
      </c>
      <c r="C89" s="1">
        <v>21.75</v>
      </c>
      <c r="D89" s="1">
        <v>22.48</v>
      </c>
    </row>
    <row r="90" spans="2:4" x14ac:dyDescent="0.25">
      <c r="B90" s="19" t="s">
        <v>62</v>
      </c>
      <c r="C90" s="1">
        <v>21.12</v>
      </c>
      <c r="D90" s="1">
        <v>23.74</v>
      </c>
    </row>
    <row r="91" spans="2:4" ht="6" customHeight="1" x14ac:dyDescent="0.25"/>
    <row r="92" spans="2:4" ht="30" x14ac:dyDescent="0.25">
      <c r="B92" s="26" t="s">
        <v>47</v>
      </c>
      <c r="C92" s="27" t="s">
        <v>85</v>
      </c>
      <c r="D92" s="27" t="s">
        <v>85</v>
      </c>
    </row>
    <row r="93" spans="2:4" x14ac:dyDescent="0.25">
      <c r="B93" s="19"/>
      <c r="C93" s="42" t="s">
        <v>83</v>
      </c>
      <c r="D93" s="42" t="s">
        <v>90</v>
      </c>
    </row>
    <row r="94" spans="2:4" x14ac:dyDescent="0.25">
      <c r="B94" s="19" t="s">
        <v>63</v>
      </c>
      <c r="C94" s="11" t="s">
        <v>66</v>
      </c>
      <c r="D94" s="11" t="s">
        <v>66</v>
      </c>
    </row>
    <row r="95" spans="2:4" x14ac:dyDescent="0.25">
      <c r="B95" s="33" t="s">
        <v>67</v>
      </c>
      <c r="C95" s="1">
        <v>4.8099999999999996</v>
      </c>
      <c r="D95" s="1">
        <v>5.04</v>
      </c>
    </row>
    <row r="96" spans="2:4" x14ac:dyDescent="0.25">
      <c r="B96" s="33" t="s">
        <v>68</v>
      </c>
      <c r="C96" s="1">
        <v>3.37</v>
      </c>
      <c r="D96" s="1">
        <v>3.53</v>
      </c>
    </row>
    <row r="97" spans="2:4" x14ac:dyDescent="0.25">
      <c r="B97" s="33" t="s">
        <v>69</v>
      </c>
      <c r="C97" s="1">
        <v>3.37</v>
      </c>
      <c r="D97" s="1">
        <v>3.53</v>
      </c>
    </row>
    <row r="98" spans="2:4" x14ac:dyDescent="0.25">
      <c r="B98" s="1" t="s">
        <v>77</v>
      </c>
      <c r="C98" s="1">
        <v>5.53</v>
      </c>
      <c r="D98" s="9">
        <v>5.8</v>
      </c>
    </row>
    <row r="99" spans="2:4" x14ac:dyDescent="0.25">
      <c r="B99" s="1" t="s">
        <v>78</v>
      </c>
      <c r="C99" s="1">
        <v>1.95</v>
      </c>
      <c r="D99" s="1">
        <v>2.09</v>
      </c>
    </row>
  </sheetData>
  <printOptions horizontalCentered="1"/>
  <pageMargins left="0.23622047244094491" right="0.15748031496062992" top="0.23" bottom="0.24" header="0.2" footer="0.19685039370078741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70" workbookViewId="0">
      <selection activeCell="H91" sqref="H91"/>
    </sheetView>
  </sheetViews>
  <sheetFormatPr defaultRowHeight="15" x14ac:dyDescent="0.25"/>
  <cols>
    <col min="1" max="1" width="4.42578125" style="21" customWidth="1"/>
    <col min="2" max="2" width="57.42578125" bestFit="1" customWidth="1"/>
    <col min="3" max="3" width="7.140625" bestFit="1" customWidth="1"/>
    <col min="4" max="4" width="9.85546875" bestFit="1" customWidth="1"/>
    <col min="5" max="5" width="11.5703125" customWidth="1"/>
  </cols>
  <sheetData>
    <row r="1" spans="1:5" x14ac:dyDescent="0.25">
      <c r="E1" t="s">
        <v>56</v>
      </c>
    </row>
    <row r="2" spans="1:5" x14ac:dyDescent="0.25">
      <c r="A2" s="36" t="s">
        <v>40</v>
      </c>
    </row>
    <row r="3" spans="1:5" ht="30" x14ac:dyDescent="0.25">
      <c r="B3" s="56" t="s">
        <v>91</v>
      </c>
      <c r="C3" s="26"/>
      <c r="D3" s="43" t="s">
        <v>89</v>
      </c>
      <c r="E3" s="43" t="s">
        <v>111</v>
      </c>
    </row>
    <row r="4" spans="1:5" x14ac:dyDescent="0.25">
      <c r="A4" s="21">
        <v>1</v>
      </c>
      <c r="B4" s="57" t="s">
        <v>26</v>
      </c>
      <c r="C4" s="19"/>
      <c r="D4" s="42" t="s">
        <v>90</v>
      </c>
      <c r="E4" s="42" t="s">
        <v>99</v>
      </c>
    </row>
    <row r="5" spans="1:5" ht="24.75" x14ac:dyDescent="0.25">
      <c r="B5" s="41" t="s">
        <v>81</v>
      </c>
      <c r="C5" s="18" t="s">
        <v>23</v>
      </c>
      <c r="D5" s="6">
        <v>6.53</v>
      </c>
      <c r="E5" s="6">
        <v>7.06</v>
      </c>
    </row>
    <row r="6" spans="1:5" x14ac:dyDescent="0.25">
      <c r="B6" s="2" t="s">
        <v>20</v>
      </c>
      <c r="C6" s="59"/>
      <c r="D6" s="1"/>
      <c r="E6" s="1"/>
    </row>
    <row r="7" spans="1:5" x14ac:dyDescent="0.25">
      <c r="B7" s="3" t="s">
        <v>0</v>
      </c>
      <c r="C7" s="18" t="s">
        <v>23</v>
      </c>
      <c r="D7" s="9">
        <f>ROUND(($D$5*0.9),2)</f>
        <v>5.88</v>
      </c>
      <c r="E7" s="9">
        <f>ROUND(($E$5*0.9),2)</f>
        <v>6.35</v>
      </c>
    </row>
    <row r="8" spans="1:5" x14ac:dyDescent="0.25">
      <c r="B8" s="3" t="s">
        <v>1</v>
      </c>
      <c r="C8" s="18" t="s">
        <v>23</v>
      </c>
      <c r="D8" s="9">
        <f>ROUND(($D$5*0.94),2)</f>
        <v>6.14</v>
      </c>
      <c r="E8" s="9">
        <f>ROUND(($E$5*0.94),2)</f>
        <v>6.64</v>
      </c>
    </row>
    <row r="9" spans="1:5" x14ac:dyDescent="0.25">
      <c r="B9" s="3" t="s">
        <v>2</v>
      </c>
      <c r="C9" s="18" t="s">
        <v>23</v>
      </c>
      <c r="D9" s="9">
        <f>ROUND(($D$5*0.95),2)</f>
        <v>6.2</v>
      </c>
      <c r="E9" s="9">
        <f>ROUND(($E$5*0.95),2)</f>
        <v>6.71</v>
      </c>
    </row>
    <row r="10" spans="1:5" x14ac:dyDescent="0.25">
      <c r="B10" s="3" t="s">
        <v>3</v>
      </c>
      <c r="C10" s="18" t="s">
        <v>23</v>
      </c>
      <c r="D10" s="9">
        <f>ROUND(($D$5*0.95),2)</f>
        <v>6.2</v>
      </c>
      <c r="E10" s="9">
        <f>ROUND(($E$5*0.95),2)</f>
        <v>6.71</v>
      </c>
    </row>
    <row r="11" spans="1:5" x14ac:dyDescent="0.25">
      <c r="B11" s="3" t="s">
        <v>4</v>
      </c>
      <c r="C11" s="18" t="s">
        <v>23</v>
      </c>
      <c r="D11" s="9">
        <f>ROUND(($D$5*0.94),2)</f>
        <v>6.14</v>
      </c>
      <c r="E11" s="9">
        <f>ROUND(($E$5*0.94),2)</f>
        <v>6.64</v>
      </c>
    </row>
    <row r="12" spans="1:5" x14ac:dyDescent="0.25">
      <c r="B12" s="3" t="s">
        <v>5</v>
      </c>
      <c r="C12" s="18" t="s">
        <v>23</v>
      </c>
      <c r="D12" s="9">
        <f>ROUND(($D$5*(1-(0.1+0.06))),2)</f>
        <v>5.49</v>
      </c>
      <c r="E12" s="9">
        <f>ROUND(($E$5*(1-(0.1+0.06))),2)</f>
        <v>5.93</v>
      </c>
    </row>
    <row r="13" spans="1:5" x14ac:dyDescent="0.25">
      <c r="B13" s="3" t="s">
        <v>6</v>
      </c>
      <c r="C13" s="18" t="s">
        <v>23</v>
      </c>
      <c r="D13" s="9">
        <f>ROUND(($D$5*(1-(0.05+0.05))),2)</f>
        <v>5.88</v>
      </c>
      <c r="E13" s="9">
        <f>ROUND(($E$5*(1-(0.05+0.05))),2)</f>
        <v>6.35</v>
      </c>
    </row>
    <row r="14" spans="1:5" x14ac:dyDescent="0.25">
      <c r="B14" s="3" t="s">
        <v>7</v>
      </c>
      <c r="C14" s="18" t="s">
        <v>23</v>
      </c>
      <c r="D14" s="9">
        <f>ROUND(($D$5*(1-(0.06+0.05))),2)</f>
        <v>5.81</v>
      </c>
      <c r="E14" s="9">
        <f>ROUND(($E$5*(1-(0.06+0.05))),2)</f>
        <v>6.28</v>
      </c>
    </row>
    <row r="15" spans="1:5" x14ac:dyDescent="0.25">
      <c r="B15" s="3" t="s">
        <v>8</v>
      </c>
      <c r="C15" s="18" t="s">
        <v>23</v>
      </c>
      <c r="D15" s="9">
        <f>ROUND(($D$5*(1-(0.06+0.05+0.06))),2)</f>
        <v>5.42</v>
      </c>
      <c r="E15" s="9">
        <f>ROUND(($E$5*(1-(0.06+0.05+0.06))),2)</f>
        <v>5.86</v>
      </c>
    </row>
    <row r="16" spans="1:5" x14ac:dyDescent="0.25">
      <c r="B16" s="3" t="s">
        <v>9</v>
      </c>
      <c r="C16" s="18" t="s">
        <v>23</v>
      </c>
      <c r="D16" s="9">
        <f>ROUND(($D$5*(1-(0.1+0.06+0.05+0.06))),2)</f>
        <v>4.7699999999999996</v>
      </c>
      <c r="E16" s="9">
        <f>ROUND(($E$5*(1-(0.1+0.06+0.05+0.06))),2)</f>
        <v>5.15</v>
      </c>
    </row>
    <row r="17" spans="1:5" x14ac:dyDescent="0.25">
      <c r="B17" s="3" t="s">
        <v>10</v>
      </c>
      <c r="C17" s="18" t="s">
        <v>23</v>
      </c>
      <c r="D17" s="9">
        <f>ROUND(($D$5*(1-(0.05+0.05+0.06))),2)</f>
        <v>5.49</v>
      </c>
      <c r="E17" s="9">
        <f>ROUND(($E$5*(1-(0.05+0.05+0.06))),2)</f>
        <v>5.93</v>
      </c>
    </row>
    <row r="18" spans="1:5" x14ac:dyDescent="0.25">
      <c r="B18" s="3" t="s">
        <v>11</v>
      </c>
      <c r="C18" s="18" t="s">
        <v>23</v>
      </c>
      <c r="D18" s="9">
        <f>ROUND(($D$5*(1-(0.1+0.06+0.05+0.05))),2)</f>
        <v>4.83</v>
      </c>
      <c r="E18" s="9">
        <f>ROUND(($E$5*(1-(0.1+0.06+0.05+0.05))),2)</f>
        <v>5.22</v>
      </c>
    </row>
    <row r="19" spans="1:5" x14ac:dyDescent="0.25">
      <c r="B19" s="3" t="s">
        <v>12</v>
      </c>
      <c r="C19" s="18" t="s">
        <v>23</v>
      </c>
      <c r="D19" s="9">
        <f>ROUND(($D$5*(1-(0.06+0.06))),2)</f>
        <v>5.75</v>
      </c>
      <c r="E19" s="9">
        <f>ROUND(($E$5*(1-(0.06+0.06))),2)</f>
        <v>6.21</v>
      </c>
    </row>
    <row r="20" spans="1:5" x14ac:dyDescent="0.25">
      <c r="B20" s="3" t="s">
        <v>13</v>
      </c>
      <c r="C20" s="18" t="s">
        <v>23</v>
      </c>
      <c r="D20" s="9">
        <f>ROUND(($D$5*(1-(0.06+0.05+0.05+0.06))),2)</f>
        <v>5.09</v>
      </c>
      <c r="E20" s="9">
        <f>ROUND(($E$5*(1-(0.06+0.05+0.05+0.06))),2)</f>
        <v>5.51</v>
      </c>
    </row>
    <row r="21" spans="1:5" x14ac:dyDescent="0.25">
      <c r="B21" s="4" t="s">
        <v>14</v>
      </c>
      <c r="C21" s="18" t="s">
        <v>23</v>
      </c>
      <c r="D21" s="9">
        <f>ROUND(($D$5*(1-(0.1+0.06+0.05))),2)</f>
        <v>5.16</v>
      </c>
      <c r="E21" s="9">
        <f>ROUND(($E$5*(1-(0.1+0.06+0.05))),2)</f>
        <v>5.58</v>
      </c>
    </row>
    <row r="22" spans="1:5" x14ac:dyDescent="0.25">
      <c r="B22" s="3" t="s">
        <v>15</v>
      </c>
      <c r="C22" s="18" t="s">
        <v>23</v>
      </c>
      <c r="D22" s="9">
        <f>ROUND(($D$5*(1-(0.1+0.06+0.06))),2)</f>
        <v>5.09</v>
      </c>
      <c r="E22" s="9">
        <f>ROUND(($E$5*(1-(0.1+0.06+0.06))),2)</f>
        <v>5.51</v>
      </c>
    </row>
    <row r="23" spans="1:5" x14ac:dyDescent="0.25">
      <c r="B23" s="3" t="s">
        <v>16</v>
      </c>
      <c r="C23" s="18" t="s">
        <v>23</v>
      </c>
      <c r="D23" s="9">
        <f>ROUND(($D$5*(1-(0.06+0.05))),2)</f>
        <v>5.81</v>
      </c>
      <c r="E23" s="9">
        <f>ROUND(($E$5*(1-(0.06+0.05))),2)</f>
        <v>6.28</v>
      </c>
    </row>
    <row r="24" spans="1:5" x14ac:dyDescent="0.25">
      <c r="B24" s="3" t="s">
        <v>17</v>
      </c>
      <c r="C24" s="18" t="s">
        <v>23</v>
      </c>
      <c r="D24" s="9">
        <f>ROUND(($D$5*(1-(0.1+0.05+0.06))),2)</f>
        <v>5.16</v>
      </c>
      <c r="E24" s="9">
        <f>ROUND(($E$5*(1-(0.1+0.05+0.06))),2)</f>
        <v>5.58</v>
      </c>
    </row>
    <row r="25" spans="1:5" ht="21" customHeight="1" x14ac:dyDescent="0.25">
      <c r="B25" s="13" t="s">
        <v>18</v>
      </c>
      <c r="C25" s="18" t="s">
        <v>23</v>
      </c>
      <c r="D25" s="6">
        <v>3.26</v>
      </c>
      <c r="E25" s="6">
        <v>3.53</v>
      </c>
    </row>
    <row r="26" spans="1:5" s="10" customFormat="1" x14ac:dyDescent="0.25">
      <c r="A26" s="34"/>
      <c r="B26" s="58" t="s">
        <v>25</v>
      </c>
      <c r="C26" s="18" t="s">
        <v>23</v>
      </c>
      <c r="D26" s="6">
        <v>4.57</v>
      </c>
      <c r="E26" s="6">
        <v>4.9400000000000004</v>
      </c>
    </row>
    <row r="27" spans="1:5" ht="6" customHeight="1" x14ac:dyDescent="0.25"/>
    <row r="28" spans="1:5" x14ac:dyDescent="0.25">
      <c r="A28" s="21">
        <v>2</v>
      </c>
      <c r="B28" s="57" t="s">
        <v>27</v>
      </c>
      <c r="C28" s="19"/>
      <c r="D28" s="42" t="s">
        <v>90</v>
      </c>
      <c r="E28" s="42" t="s">
        <v>99</v>
      </c>
    </row>
    <row r="29" spans="1:5" ht="24.75" x14ac:dyDescent="0.25">
      <c r="B29" s="41" t="s">
        <v>81</v>
      </c>
      <c r="C29" s="18" t="s">
        <v>23</v>
      </c>
      <c r="D29" s="6">
        <v>7.91</v>
      </c>
      <c r="E29" s="6">
        <v>8.23</v>
      </c>
    </row>
    <row r="30" spans="1:5" x14ac:dyDescent="0.25">
      <c r="B30" s="2" t="s">
        <v>20</v>
      </c>
      <c r="C30" s="59"/>
      <c r="D30" s="1"/>
      <c r="E30" s="1"/>
    </row>
    <row r="31" spans="1:5" x14ac:dyDescent="0.25">
      <c r="B31" s="3" t="s">
        <v>0</v>
      </c>
      <c r="C31" s="18" t="s">
        <v>23</v>
      </c>
      <c r="D31" s="9">
        <f>ROUND(($D$29*0.9),2)</f>
        <v>7.12</v>
      </c>
      <c r="E31" s="9">
        <f>ROUND(($E$29*0.9),2)</f>
        <v>7.41</v>
      </c>
    </row>
    <row r="32" spans="1:5" x14ac:dyDescent="0.25">
      <c r="B32" s="3" t="s">
        <v>1</v>
      </c>
      <c r="C32" s="18" t="s">
        <v>23</v>
      </c>
      <c r="D32" s="9">
        <f>ROUND(($D$29*0.94),2)</f>
        <v>7.44</v>
      </c>
      <c r="E32" s="9">
        <f>ROUND(($E$29*0.94),2)</f>
        <v>7.74</v>
      </c>
    </row>
    <row r="33" spans="2:5" x14ac:dyDescent="0.25">
      <c r="B33" s="3" t="s">
        <v>2</v>
      </c>
      <c r="C33" s="18" t="s">
        <v>23</v>
      </c>
      <c r="D33" s="9">
        <f>ROUND(($D$29*0.95),2)</f>
        <v>7.51</v>
      </c>
      <c r="E33" s="9">
        <f>ROUND(($E$29*0.95),2)</f>
        <v>7.82</v>
      </c>
    </row>
    <row r="34" spans="2:5" x14ac:dyDescent="0.25">
      <c r="B34" s="3" t="s">
        <v>3</v>
      </c>
      <c r="C34" s="18" t="s">
        <v>23</v>
      </c>
      <c r="D34" s="9">
        <f>ROUND(($D$29*0.95),2)</f>
        <v>7.51</v>
      </c>
      <c r="E34" s="9">
        <f>ROUND(($E$29*0.95),2)</f>
        <v>7.82</v>
      </c>
    </row>
    <row r="35" spans="2:5" x14ac:dyDescent="0.25">
      <c r="B35" s="3" t="s">
        <v>4</v>
      </c>
      <c r="C35" s="18" t="s">
        <v>23</v>
      </c>
      <c r="D35" s="9">
        <f>ROUND(($D$29*0.94),2)</f>
        <v>7.44</v>
      </c>
      <c r="E35" s="9">
        <f>ROUND(($E$29*0.94),2)</f>
        <v>7.74</v>
      </c>
    </row>
    <row r="36" spans="2:5" x14ac:dyDescent="0.25">
      <c r="B36" s="3" t="s">
        <v>5</v>
      </c>
      <c r="C36" s="18" t="s">
        <v>23</v>
      </c>
      <c r="D36" s="9">
        <f>ROUND(($D$29*(1-(0.1+0.06))),2)</f>
        <v>6.64</v>
      </c>
      <c r="E36" s="9">
        <f>ROUND(($E$29*(1-(0.1+0.06))),2)</f>
        <v>6.91</v>
      </c>
    </row>
    <row r="37" spans="2:5" x14ac:dyDescent="0.25">
      <c r="B37" s="3" t="s">
        <v>6</v>
      </c>
      <c r="C37" s="18" t="s">
        <v>23</v>
      </c>
      <c r="D37" s="9">
        <f>ROUND(($D$29*(1-(0.05+0.05))),2)</f>
        <v>7.12</v>
      </c>
      <c r="E37" s="9">
        <f>ROUND(($E$29*(1-(0.05+0.05))),2)</f>
        <v>7.41</v>
      </c>
    </row>
    <row r="38" spans="2:5" x14ac:dyDescent="0.25">
      <c r="B38" s="3" t="s">
        <v>7</v>
      </c>
      <c r="C38" s="18" t="s">
        <v>23</v>
      </c>
      <c r="D38" s="9">
        <f>ROUND(($D$29*(1-(0.06+0.05))),2)</f>
        <v>7.04</v>
      </c>
      <c r="E38" s="9">
        <f>ROUND(($E$29*(1-(0.06+0.05))),2)</f>
        <v>7.32</v>
      </c>
    </row>
    <row r="39" spans="2:5" x14ac:dyDescent="0.25">
      <c r="B39" s="3" t="s">
        <v>8</v>
      </c>
      <c r="C39" s="18" t="s">
        <v>23</v>
      </c>
      <c r="D39" s="9">
        <f>ROUND(($D$29*(1-(0.06+0.05+0.06))),2)</f>
        <v>6.57</v>
      </c>
      <c r="E39" s="9">
        <f>ROUND(($E$29*(1-(0.06+0.05+0.06))),2)</f>
        <v>6.83</v>
      </c>
    </row>
    <row r="40" spans="2:5" x14ac:dyDescent="0.25">
      <c r="B40" s="3" t="s">
        <v>9</v>
      </c>
      <c r="C40" s="18" t="s">
        <v>23</v>
      </c>
      <c r="D40" s="9">
        <f>ROUND(($D$29*(1-(0.1+0.06+0.05+0.06))),2)</f>
        <v>5.77</v>
      </c>
      <c r="E40" s="9">
        <f>ROUND(($E$29*(1-(0.1+0.06+0.05+0.06))),2)</f>
        <v>6.01</v>
      </c>
    </row>
    <row r="41" spans="2:5" x14ac:dyDescent="0.25">
      <c r="B41" s="3" t="s">
        <v>10</v>
      </c>
      <c r="C41" s="18" t="s">
        <v>23</v>
      </c>
      <c r="D41" s="9">
        <f>ROUND(($D$29*(1-(0.05+0.05+0.06))),2)</f>
        <v>6.64</v>
      </c>
      <c r="E41" s="9">
        <f>ROUND(($E$29*(1-(0.05+0.05+0.06))),2)</f>
        <v>6.91</v>
      </c>
    </row>
    <row r="42" spans="2:5" x14ac:dyDescent="0.25">
      <c r="B42" s="3" t="s">
        <v>11</v>
      </c>
      <c r="C42" s="18" t="s">
        <v>23</v>
      </c>
      <c r="D42" s="9">
        <f>ROUND(($D$29*(1-(0.1+0.06+0.05+0.05))),2)</f>
        <v>5.85</v>
      </c>
      <c r="E42" s="9">
        <f>ROUND(($E$29*(1-(0.1+0.06+0.05+0.05))),2)</f>
        <v>6.09</v>
      </c>
    </row>
    <row r="43" spans="2:5" x14ac:dyDescent="0.25">
      <c r="B43" s="3" t="s">
        <v>12</v>
      </c>
      <c r="C43" s="18" t="s">
        <v>23</v>
      </c>
      <c r="D43" s="9">
        <f>ROUND(($D$29*(1-(0.06+0.06))),2)</f>
        <v>6.96</v>
      </c>
      <c r="E43" s="9">
        <f>ROUND(($E$29*(1-(0.06+0.06))),2)</f>
        <v>7.24</v>
      </c>
    </row>
    <row r="44" spans="2:5" x14ac:dyDescent="0.25">
      <c r="B44" s="3" t="s">
        <v>13</v>
      </c>
      <c r="C44" s="18" t="s">
        <v>23</v>
      </c>
      <c r="D44" s="9">
        <f>ROUND(($D$29*(1-(0.06+0.05+0.05+0.06))),2)</f>
        <v>6.17</v>
      </c>
      <c r="E44" s="9">
        <f>ROUND(($E$29*(1-(0.06+0.05+0.05+0.06))),2)</f>
        <v>6.42</v>
      </c>
    </row>
    <row r="45" spans="2:5" x14ac:dyDescent="0.25">
      <c r="B45" s="4" t="s">
        <v>14</v>
      </c>
      <c r="C45" s="18" t="s">
        <v>23</v>
      </c>
      <c r="D45" s="9">
        <f>ROUND(($D$29*(1-(0.1+0.06+0.05))),2)</f>
        <v>6.25</v>
      </c>
      <c r="E45" s="9">
        <f>ROUND(($E$29*(1-(0.1+0.06+0.05))),2)</f>
        <v>6.5</v>
      </c>
    </row>
    <row r="46" spans="2:5" x14ac:dyDescent="0.25">
      <c r="B46" s="3" t="s">
        <v>15</v>
      </c>
      <c r="C46" s="18" t="s">
        <v>23</v>
      </c>
      <c r="D46" s="9">
        <f>ROUND(($D$29*(1-(0.1+0.06+0.06))),2)</f>
        <v>6.17</v>
      </c>
      <c r="E46" s="9">
        <f>ROUND(($E$29*(1-(0.1+0.06+0.06))),2)</f>
        <v>6.42</v>
      </c>
    </row>
    <row r="47" spans="2:5" x14ac:dyDescent="0.25">
      <c r="B47" s="3" t="s">
        <v>16</v>
      </c>
      <c r="C47" s="18" t="s">
        <v>23</v>
      </c>
      <c r="D47" s="9">
        <f>ROUND(($D$29*(1-(0.06+0.05))),2)</f>
        <v>7.04</v>
      </c>
      <c r="E47" s="9">
        <f>ROUND(($E$29*(1-(0.06+0.05))),2)</f>
        <v>7.32</v>
      </c>
    </row>
    <row r="48" spans="2:5" x14ac:dyDescent="0.25">
      <c r="B48" s="3" t="s">
        <v>17</v>
      </c>
      <c r="C48" s="18" t="s">
        <v>23</v>
      </c>
      <c r="D48" s="9">
        <f>ROUND(($D$29*(1-(0.1+0.05+0.06))),2)</f>
        <v>6.25</v>
      </c>
      <c r="E48" s="9">
        <f>ROUND(($E$29*(1-(0.1+0.05+0.06))),2)</f>
        <v>6.5</v>
      </c>
    </row>
    <row r="49" spans="1:6" x14ac:dyDescent="0.25">
      <c r="B49" s="13" t="s">
        <v>18</v>
      </c>
      <c r="C49" s="18" t="s">
        <v>23</v>
      </c>
      <c r="D49" s="6">
        <v>3.95</v>
      </c>
      <c r="E49" s="6">
        <v>4.1100000000000003</v>
      </c>
    </row>
    <row r="50" spans="1:6" x14ac:dyDescent="0.25">
      <c r="B50" s="58" t="s">
        <v>25</v>
      </c>
      <c r="C50" s="18" t="s">
        <v>23</v>
      </c>
      <c r="D50" s="6">
        <v>5.54</v>
      </c>
      <c r="E50" s="6">
        <v>5.76</v>
      </c>
    </row>
    <row r="51" spans="1:6" x14ac:dyDescent="0.25">
      <c r="B51" s="69"/>
      <c r="C51" s="65"/>
      <c r="D51" s="70"/>
      <c r="E51" s="70"/>
    </row>
    <row r="52" spans="1:6" ht="30.75" customHeight="1" x14ac:dyDescent="0.25"/>
    <row r="53" spans="1:6" x14ac:dyDescent="0.25">
      <c r="B53" s="57"/>
      <c r="C53" s="19"/>
      <c r="D53" s="42" t="s">
        <v>90</v>
      </c>
      <c r="E53" s="42" t="s">
        <v>99</v>
      </c>
    </row>
    <row r="54" spans="1:6" s="46" customFormat="1" x14ac:dyDescent="0.25">
      <c r="A54" s="45">
        <v>3</v>
      </c>
      <c r="B54" s="60" t="s">
        <v>92</v>
      </c>
      <c r="C54" s="18" t="s">
        <v>23</v>
      </c>
      <c r="D54" s="1">
        <v>0.31</v>
      </c>
      <c r="E54" s="66">
        <v>0.32</v>
      </c>
    </row>
    <row r="55" spans="1:6" s="46" customFormat="1" x14ac:dyDescent="0.25">
      <c r="A55" s="45">
        <v>4</v>
      </c>
      <c r="B55" s="60" t="s">
        <v>93</v>
      </c>
      <c r="C55" s="18" t="s">
        <v>23</v>
      </c>
      <c r="D55" s="1">
        <v>3.25</v>
      </c>
      <c r="E55" s="66">
        <v>3.28</v>
      </c>
    </row>
    <row r="56" spans="1:6" s="46" customFormat="1" x14ac:dyDescent="0.25">
      <c r="A56" s="45">
        <v>5</v>
      </c>
      <c r="B56" s="60" t="s">
        <v>94</v>
      </c>
      <c r="C56" s="18" t="s">
        <v>23</v>
      </c>
      <c r="D56" s="1">
        <v>3.11</v>
      </c>
      <c r="E56" s="67">
        <v>3.23</v>
      </c>
    </row>
    <row r="57" spans="1:6" x14ac:dyDescent="0.25">
      <c r="A57" s="21">
        <v>6</v>
      </c>
      <c r="B57" s="57" t="s">
        <v>28</v>
      </c>
      <c r="C57" s="18" t="s">
        <v>23</v>
      </c>
      <c r="D57" s="1">
        <v>5.85</v>
      </c>
      <c r="E57" s="1">
        <v>5.92</v>
      </c>
    </row>
    <row r="58" spans="1:6" x14ac:dyDescent="0.25">
      <c r="A58" s="21">
        <v>7</v>
      </c>
      <c r="B58" s="57" t="s">
        <v>29</v>
      </c>
      <c r="C58" s="18" t="s">
        <v>23</v>
      </c>
      <c r="D58" s="1">
        <v>3.11</v>
      </c>
      <c r="E58" s="1">
        <v>3.23</v>
      </c>
    </row>
    <row r="59" spans="1:6" x14ac:dyDescent="0.25">
      <c r="A59" s="21">
        <v>8</v>
      </c>
      <c r="B59" s="57" t="s">
        <v>30</v>
      </c>
      <c r="C59" s="18" t="s">
        <v>23</v>
      </c>
      <c r="D59" s="1">
        <v>2.34</v>
      </c>
      <c r="E59" s="1">
        <v>2.46</v>
      </c>
    </row>
    <row r="60" spans="1:6" x14ac:dyDescent="0.25">
      <c r="A60" s="37">
        <v>9</v>
      </c>
      <c r="B60" s="61" t="s">
        <v>31</v>
      </c>
      <c r="C60" s="18" t="s">
        <v>23</v>
      </c>
      <c r="D60" s="1">
        <v>7.14</v>
      </c>
      <c r="E60" s="1">
        <v>7.41</v>
      </c>
    </row>
    <row r="61" spans="1:6" x14ac:dyDescent="0.25">
      <c r="A61" s="21">
        <v>10</v>
      </c>
      <c r="B61" s="57" t="s">
        <v>35</v>
      </c>
      <c r="C61" s="22" t="s">
        <v>39</v>
      </c>
      <c r="D61" s="1">
        <v>56.56</v>
      </c>
      <c r="E61" s="1">
        <v>3.78</v>
      </c>
      <c r="F61" s="68" t="s">
        <v>23</v>
      </c>
    </row>
    <row r="62" spans="1:6" x14ac:dyDescent="0.25">
      <c r="A62" s="21">
        <v>11</v>
      </c>
      <c r="B62" s="57" t="s">
        <v>36</v>
      </c>
      <c r="C62" s="22" t="s">
        <v>39</v>
      </c>
      <c r="D62" s="1">
        <v>24.08</v>
      </c>
      <c r="E62" s="1">
        <v>1.65</v>
      </c>
      <c r="F62" s="68" t="s">
        <v>23</v>
      </c>
    </row>
    <row r="63" spans="1:6" x14ac:dyDescent="0.25">
      <c r="A63" s="21">
        <v>12</v>
      </c>
      <c r="B63" s="57" t="s">
        <v>37</v>
      </c>
      <c r="C63" s="22" t="s">
        <v>39</v>
      </c>
      <c r="D63" s="1">
        <v>67.72</v>
      </c>
      <c r="E63" s="1">
        <v>67.72</v>
      </c>
    </row>
    <row r="64" spans="1:6" x14ac:dyDescent="0.25">
      <c r="A64" s="21">
        <v>13</v>
      </c>
      <c r="B64" s="57" t="s">
        <v>38</v>
      </c>
      <c r="C64" s="22" t="s">
        <v>39</v>
      </c>
      <c r="D64" s="1">
        <v>14.72</v>
      </c>
      <c r="E64" s="1">
        <v>14.72</v>
      </c>
    </row>
    <row r="65" spans="1:7" ht="23.25" x14ac:dyDescent="0.25">
      <c r="A65" s="24"/>
      <c r="B65" s="56" t="s">
        <v>100</v>
      </c>
      <c r="C65" s="26"/>
      <c r="D65" s="48" t="s">
        <v>101</v>
      </c>
      <c r="E65" s="48" t="s">
        <v>101</v>
      </c>
    </row>
    <row r="66" spans="1:7" x14ac:dyDescent="0.25">
      <c r="B66" s="57"/>
      <c r="C66" s="19"/>
      <c r="D66" s="42" t="s">
        <v>97</v>
      </c>
      <c r="E66" s="42" t="s">
        <v>97</v>
      </c>
    </row>
    <row r="67" spans="1:7" x14ac:dyDescent="0.25">
      <c r="A67" s="21">
        <v>14</v>
      </c>
      <c r="B67" s="57" t="s">
        <v>33</v>
      </c>
      <c r="C67" s="18" t="s">
        <v>23</v>
      </c>
      <c r="D67" s="1">
        <v>9.07</v>
      </c>
      <c r="E67" s="1">
        <v>9.07</v>
      </c>
    </row>
    <row r="68" spans="1:7" x14ac:dyDescent="0.25">
      <c r="A68" s="21">
        <v>15</v>
      </c>
      <c r="B68" s="57" t="s">
        <v>34</v>
      </c>
      <c r="C68" s="18" t="s">
        <v>23</v>
      </c>
      <c r="D68" s="1">
        <v>9.07</v>
      </c>
      <c r="E68" s="1">
        <v>9.07</v>
      </c>
    </row>
    <row r="69" spans="1:7" ht="6.75" customHeight="1" x14ac:dyDescent="0.25"/>
    <row r="70" spans="1:7" ht="12.75" customHeight="1" x14ac:dyDescent="0.25">
      <c r="B70" s="32"/>
      <c r="C70" s="32"/>
    </row>
    <row r="71" spans="1:7" ht="27" customHeight="1" x14ac:dyDescent="0.25">
      <c r="A71" s="10" t="s">
        <v>110</v>
      </c>
      <c r="D71" s="64"/>
      <c r="E71" s="64"/>
    </row>
    <row r="72" spans="1:7" ht="6" customHeight="1" x14ac:dyDescent="0.25"/>
    <row r="73" spans="1:7" x14ac:dyDescent="0.25">
      <c r="B73" s="19" t="s">
        <v>87</v>
      </c>
      <c r="C73" s="31"/>
      <c r="D73" s="63" t="s">
        <v>97</v>
      </c>
      <c r="E73" s="63" t="s">
        <v>99</v>
      </c>
    </row>
    <row r="74" spans="1:7" x14ac:dyDescent="0.25">
      <c r="B74" s="26" t="s">
        <v>76</v>
      </c>
      <c r="C74" s="11"/>
      <c r="D74" s="82" t="s">
        <v>98</v>
      </c>
      <c r="E74" s="82"/>
    </row>
    <row r="75" spans="1:7" x14ac:dyDescent="0.25">
      <c r="B75" s="62" t="s">
        <v>108</v>
      </c>
      <c r="C75" s="11" t="s">
        <v>24</v>
      </c>
      <c r="D75" s="53">
        <f>ROUNDUP(D91+0.0548*2310.91,2)</f>
        <v>149.12</v>
      </c>
      <c r="E75" s="53">
        <v>154.37</v>
      </c>
    </row>
    <row r="76" spans="1:7" s="50" customFormat="1" x14ac:dyDescent="0.25">
      <c r="A76" s="49"/>
      <c r="B76" s="51" t="s">
        <v>102</v>
      </c>
      <c r="C76" s="11" t="s">
        <v>24</v>
      </c>
      <c r="D76" s="52">
        <v>22.48</v>
      </c>
      <c r="E76" s="52">
        <v>23.36</v>
      </c>
      <c r="G76"/>
    </row>
    <row r="77" spans="1:7" s="50" customFormat="1" x14ac:dyDescent="0.25">
      <c r="A77" s="49"/>
      <c r="B77" s="51" t="s">
        <v>103</v>
      </c>
      <c r="C77" s="11" t="s">
        <v>51</v>
      </c>
      <c r="D77" s="52">
        <v>2310.91</v>
      </c>
      <c r="E77" s="52">
        <v>2390.66</v>
      </c>
      <c r="G77"/>
    </row>
    <row r="78" spans="1:7" ht="15" customHeight="1" x14ac:dyDescent="0.25">
      <c r="B78" s="26" t="s">
        <v>113</v>
      </c>
      <c r="C78" s="26"/>
      <c r="D78" s="82" t="s">
        <v>98</v>
      </c>
      <c r="E78" s="82"/>
      <c r="F78" s="72"/>
      <c r="G78" s="72"/>
    </row>
    <row r="79" spans="1:7" ht="15" customHeight="1" x14ac:dyDescent="0.25">
      <c r="B79" s="62" t="s">
        <v>108</v>
      </c>
      <c r="C79" s="11" t="s">
        <v>24</v>
      </c>
      <c r="D79" s="73">
        <f>D80+D81*0.0548</f>
        <v>77.832420000000013</v>
      </c>
      <c r="E79" s="73">
        <f>E80+E81*0.0548</f>
        <v>82.202536000000009</v>
      </c>
      <c r="F79" s="72"/>
      <c r="G79" s="72"/>
    </row>
    <row r="80" spans="1:7" s="50" customFormat="1" ht="11.25" x14ac:dyDescent="0.2">
      <c r="A80" s="49"/>
      <c r="B80" s="51" t="s">
        <v>102</v>
      </c>
      <c r="C80" s="11" t="s">
        <v>24</v>
      </c>
      <c r="D80" s="52">
        <v>13.9</v>
      </c>
      <c r="E80" s="52">
        <v>14.37</v>
      </c>
      <c r="F80" s="71"/>
      <c r="G80" s="71"/>
    </row>
    <row r="81" spans="1:5" s="50" customFormat="1" ht="11.25" x14ac:dyDescent="0.2">
      <c r="A81" s="49"/>
      <c r="B81" s="51" t="s">
        <v>103</v>
      </c>
      <c r="C81" s="11" t="s">
        <v>51</v>
      </c>
      <c r="D81" s="52">
        <v>1166.6500000000001</v>
      </c>
      <c r="E81" s="52">
        <v>1237.82</v>
      </c>
    </row>
    <row r="82" spans="1:5" ht="6" customHeight="1" x14ac:dyDescent="0.25"/>
    <row r="83" spans="1:5" x14ac:dyDescent="0.25">
      <c r="B83" s="19" t="s">
        <v>52</v>
      </c>
      <c r="C83" s="31"/>
      <c r="D83" s="63" t="s">
        <v>97</v>
      </c>
      <c r="E83" s="63" t="s">
        <v>99</v>
      </c>
    </row>
    <row r="84" spans="1:5" x14ac:dyDescent="0.25">
      <c r="B84" s="26" t="s">
        <v>76</v>
      </c>
      <c r="C84" s="26"/>
      <c r="D84" s="82" t="s">
        <v>107</v>
      </c>
      <c r="E84" s="82"/>
    </row>
    <row r="85" spans="1:5" x14ac:dyDescent="0.25">
      <c r="B85" s="62" t="s">
        <v>108</v>
      </c>
      <c r="C85" s="11" t="s">
        <v>51</v>
      </c>
      <c r="D85" s="54">
        <v>2310.91</v>
      </c>
      <c r="E85" s="54">
        <v>2390.66</v>
      </c>
    </row>
    <row r="86" spans="1:5" x14ac:dyDescent="0.25">
      <c r="B86" s="26" t="s">
        <v>113</v>
      </c>
      <c r="C86" s="26"/>
      <c r="D86" s="82" t="s">
        <v>106</v>
      </c>
      <c r="E86" s="82"/>
    </row>
    <row r="87" spans="1:5" x14ac:dyDescent="0.25">
      <c r="B87" s="62" t="s">
        <v>108</v>
      </c>
      <c r="C87" s="11" t="s">
        <v>51</v>
      </c>
      <c r="D87" s="54">
        <v>1166.6500000000001</v>
      </c>
      <c r="E87" s="54">
        <v>1237.82</v>
      </c>
    </row>
    <row r="88" spans="1:5" ht="6" customHeight="1" x14ac:dyDescent="0.25"/>
    <row r="89" spans="1:5" x14ac:dyDescent="0.25">
      <c r="B89" s="19" t="s">
        <v>45</v>
      </c>
      <c r="C89" s="31"/>
      <c r="D89" s="63" t="s">
        <v>97</v>
      </c>
      <c r="E89" s="63" t="s">
        <v>99</v>
      </c>
    </row>
    <row r="90" spans="1:5" x14ac:dyDescent="0.25">
      <c r="B90" s="26" t="s">
        <v>57</v>
      </c>
      <c r="C90" s="26"/>
      <c r="D90" s="82" t="s">
        <v>104</v>
      </c>
      <c r="E90" s="82"/>
    </row>
    <row r="91" spans="1:5" x14ac:dyDescent="0.25">
      <c r="B91" s="62" t="s">
        <v>108</v>
      </c>
      <c r="C91" s="11" t="s">
        <v>24</v>
      </c>
      <c r="D91" s="55">
        <v>22.48</v>
      </c>
      <c r="E91" s="55">
        <v>23.36</v>
      </c>
    </row>
    <row r="92" spans="1:5" x14ac:dyDescent="0.25">
      <c r="B92" s="26" t="s">
        <v>112</v>
      </c>
      <c r="C92" s="26"/>
      <c r="D92" s="82" t="s">
        <v>109</v>
      </c>
      <c r="E92" s="82"/>
    </row>
    <row r="93" spans="1:5" x14ac:dyDescent="0.25">
      <c r="B93" s="62" t="s">
        <v>108</v>
      </c>
      <c r="C93" s="11" t="s">
        <v>24</v>
      </c>
      <c r="D93" s="55">
        <v>14.18</v>
      </c>
      <c r="E93" s="55">
        <v>15.04</v>
      </c>
    </row>
    <row r="94" spans="1:5" ht="6" customHeight="1" x14ac:dyDescent="0.25"/>
    <row r="95" spans="1:5" x14ac:dyDescent="0.25">
      <c r="B95" s="19" t="s">
        <v>62</v>
      </c>
      <c r="C95" s="31"/>
      <c r="D95" s="63" t="s">
        <v>97</v>
      </c>
      <c r="E95" s="63" t="s">
        <v>99</v>
      </c>
    </row>
    <row r="96" spans="1:5" x14ac:dyDescent="0.25">
      <c r="B96" s="26" t="s">
        <v>57</v>
      </c>
      <c r="C96" s="26"/>
      <c r="D96" s="82" t="s">
        <v>104</v>
      </c>
      <c r="E96" s="82"/>
    </row>
    <row r="97" spans="2:5" x14ac:dyDescent="0.25">
      <c r="B97" s="62" t="s">
        <v>108</v>
      </c>
      <c r="C97" s="11" t="s">
        <v>24</v>
      </c>
      <c r="D97" s="55">
        <v>23.74</v>
      </c>
      <c r="E97" s="55">
        <v>24.64</v>
      </c>
    </row>
    <row r="98" spans="2:5" x14ac:dyDescent="0.25">
      <c r="B98" s="26" t="s">
        <v>112</v>
      </c>
      <c r="C98" s="26"/>
      <c r="D98" s="82" t="s">
        <v>109</v>
      </c>
      <c r="E98" s="82"/>
    </row>
    <row r="99" spans="2:5" x14ac:dyDescent="0.25">
      <c r="B99" s="62" t="s">
        <v>108</v>
      </c>
      <c r="C99" s="11" t="s">
        <v>24</v>
      </c>
      <c r="D99" s="55">
        <v>9.7200000000000006</v>
      </c>
      <c r="E99" s="55">
        <v>10.3</v>
      </c>
    </row>
    <row r="100" spans="2:5" ht="6" customHeight="1" x14ac:dyDescent="0.25"/>
    <row r="101" spans="2:5" x14ac:dyDescent="0.25">
      <c r="B101" s="19" t="s">
        <v>63</v>
      </c>
      <c r="C101" s="26"/>
      <c r="D101" s="81" t="s">
        <v>105</v>
      </c>
      <c r="E101" s="81"/>
    </row>
    <row r="102" spans="2:5" x14ac:dyDescent="0.25">
      <c r="B102" s="33" t="s">
        <v>67</v>
      </c>
      <c r="C102" s="18" t="s">
        <v>66</v>
      </c>
      <c r="D102" s="55">
        <v>5.04</v>
      </c>
      <c r="E102" s="55">
        <v>5.29</v>
      </c>
    </row>
    <row r="103" spans="2:5" x14ac:dyDescent="0.25">
      <c r="B103" s="33" t="s">
        <v>68</v>
      </c>
      <c r="C103" s="18" t="s">
        <v>66</v>
      </c>
      <c r="D103" s="55">
        <v>3.53</v>
      </c>
      <c r="E103" s="55">
        <v>3.71</v>
      </c>
    </row>
    <row r="104" spans="2:5" x14ac:dyDescent="0.25">
      <c r="B104" s="33" t="s">
        <v>69</v>
      </c>
      <c r="C104" s="18" t="s">
        <v>66</v>
      </c>
      <c r="D104" s="55">
        <v>3.53</v>
      </c>
      <c r="E104" s="55">
        <v>3.71</v>
      </c>
    </row>
    <row r="105" spans="2:5" x14ac:dyDescent="0.25">
      <c r="B105" s="1" t="s">
        <v>77</v>
      </c>
      <c r="C105" s="18" t="s">
        <v>66</v>
      </c>
      <c r="D105" s="53">
        <v>5.8</v>
      </c>
      <c r="E105" s="53">
        <v>6.08</v>
      </c>
    </row>
    <row r="106" spans="2:5" x14ac:dyDescent="0.25">
      <c r="B106" s="1" t="s">
        <v>78</v>
      </c>
      <c r="C106" s="18" t="s">
        <v>66</v>
      </c>
      <c r="D106" s="55">
        <v>2.09</v>
      </c>
      <c r="E106" s="55">
        <v>2.25</v>
      </c>
    </row>
  </sheetData>
  <mergeCells count="9">
    <mergeCell ref="D101:E101"/>
    <mergeCell ref="D78:E78"/>
    <mergeCell ref="D86:E86"/>
    <mergeCell ref="D74:E74"/>
    <mergeCell ref="D96:E96"/>
    <mergeCell ref="D92:E92"/>
    <mergeCell ref="D98:E98"/>
    <mergeCell ref="D84:E84"/>
    <mergeCell ref="D90:E90"/>
  </mergeCells>
  <printOptions horizontalCentered="1"/>
  <pageMargins left="0.23622047244094491" right="0.15748031496062992" top="0.23" bottom="0.24" header="0.2" footer="0.19685039370078741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tabSelected="1" topLeftCell="A88" workbookViewId="0">
      <selection activeCell="I21" sqref="I21"/>
    </sheetView>
  </sheetViews>
  <sheetFormatPr defaultRowHeight="15" x14ac:dyDescent="0.25"/>
  <cols>
    <col min="1" max="1" width="3" style="21" customWidth="1"/>
    <col min="2" max="2" width="59.140625" bestFit="1" customWidth="1"/>
    <col min="3" max="3" width="7.5703125" customWidth="1"/>
    <col min="4" max="5" width="9.85546875" bestFit="1" customWidth="1"/>
  </cols>
  <sheetData>
    <row r="1" spans="1:5" ht="27" customHeight="1" x14ac:dyDescent="0.25">
      <c r="A1" s="83" t="s">
        <v>124</v>
      </c>
      <c r="B1" s="83"/>
      <c r="C1" s="83"/>
      <c r="D1" s="83"/>
      <c r="E1" s="83"/>
    </row>
    <row r="2" spans="1:5" ht="15.75" x14ac:dyDescent="0.25">
      <c r="A2" s="75"/>
      <c r="B2" s="75"/>
      <c r="C2" s="75"/>
      <c r="D2" s="75"/>
      <c r="E2" s="75"/>
    </row>
    <row r="3" spans="1:5" x14ac:dyDescent="0.25">
      <c r="A3" s="36" t="s">
        <v>125</v>
      </c>
    </row>
    <row r="4" spans="1:5" ht="30" x14ac:dyDescent="0.25">
      <c r="B4" s="56" t="s">
        <v>114</v>
      </c>
      <c r="C4" s="74" t="s">
        <v>115</v>
      </c>
      <c r="D4" s="43" t="s">
        <v>111</v>
      </c>
      <c r="E4" s="43" t="s">
        <v>122</v>
      </c>
    </row>
    <row r="5" spans="1:5" x14ac:dyDescent="0.25">
      <c r="A5" s="21">
        <v>1</v>
      </c>
      <c r="B5" s="57" t="s">
        <v>26</v>
      </c>
      <c r="C5" s="19"/>
      <c r="D5" s="42" t="s">
        <v>99</v>
      </c>
      <c r="E5" s="42" t="s">
        <v>123</v>
      </c>
    </row>
    <row r="6" spans="1:5" ht="24.75" x14ac:dyDescent="0.25">
      <c r="B6" s="41" t="s">
        <v>81</v>
      </c>
      <c r="C6" s="18" t="s">
        <v>23</v>
      </c>
      <c r="D6" s="6">
        <v>7.06</v>
      </c>
      <c r="E6" s="6">
        <v>7.18</v>
      </c>
    </row>
    <row r="7" spans="1:5" x14ac:dyDescent="0.25">
      <c r="B7" s="2" t="s">
        <v>20</v>
      </c>
      <c r="C7" s="59"/>
      <c r="D7" s="1"/>
      <c r="E7" s="1"/>
    </row>
    <row r="8" spans="1:5" x14ac:dyDescent="0.25">
      <c r="B8" s="3" t="s">
        <v>0</v>
      </c>
      <c r="C8" s="18" t="s">
        <v>23</v>
      </c>
      <c r="D8" s="9">
        <f>ROUND(($D$6*0.9),2)</f>
        <v>6.35</v>
      </c>
      <c r="E8" s="9">
        <f>ROUND(($E$6*0.9),2)</f>
        <v>6.46</v>
      </c>
    </row>
    <row r="9" spans="1:5" x14ac:dyDescent="0.25">
      <c r="B9" s="3" t="s">
        <v>1</v>
      </c>
      <c r="C9" s="18" t="s">
        <v>23</v>
      </c>
      <c r="D9" s="9">
        <f>ROUND(($D$6*0.94),2)</f>
        <v>6.64</v>
      </c>
      <c r="E9" s="9">
        <f>ROUND(($E$6*0.94),2)</f>
        <v>6.75</v>
      </c>
    </row>
    <row r="10" spans="1:5" x14ac:dyDescent="0.25">
      <c r="B10" s="3" t="s">
        <v>2</v>
      </c>
      <c r="C10" s="18" t="s">
        <v>23</v>
      </c>
      <c r="D10" s="9">
        <f>ROUND(($D$6*0.95),2)</f>
        <v>6.71</v>
      </c>
      <c r="E10" s="9">
        <f>ROUND(($E$6*0.95),2)</f>
        <v>6.82</v>
      </c>
    </row>
    <row r="11" spans="1:5" x14ac:dyDescent="0.25">
      <c r="B11" s="3" t="s">
        <v>3</v>
      </c>
      <c r="C11" s="18" t="s">
        <v>23</v>
      </c>
      <c r="D11" s="9">
        <f>ROUND(($D$6*0.95),2)</f>
        <v>6.71</v>
      </c>
      <c r="E11" s="9">
        <f>ROUND(($E$6*0.95),2)</f>
        <v>6.82</v>
      </c>
    </row>
    <row r="12" spans="1:5" x14ac:dyDescent="0.25">
      <c r="B12" s="3" t="s">
        <v>4</v>
      </c>
      <c r="C12" s="18" t="s">
        <v>23</v>
      </c>
      <c r="D12" s="9">
        <f>ROUND(($D$6*0.94),2)</f>
        <v>6.64</v>
      </c>
      <c r="E12" s="9">
        <f>ROUND(($E$6*0.94),2)</f>
        <v>6.75</v>
      </c>
    </row>
    <row r="13" spans="1:5" x14ac:dyDescent="0.25">
      <c r="B13" s="3" t="s">
        <v>5</v>
      </c>
      <c r="C13" s="18" t="s">
        <v>23</v>
      </c>
      <c r="D13" s="9">
        <f>ROUND(($D$6*(1-(0.1+0.06))),2)</f>
        <v>5.93</v>
      </c>
      <c r="E13" s="9">
        <f>ROUND(($E$6*(1-(0.1+0.06))),2)</f>
        <v>6.03</v>
      </c>
    </row>
    <row r="14" spans="1:5" x14ac:dyDescent="0.25">
      <c r="B14" s="3" t="s">
        <v>6</v>
      </c>
      <c r="C14" s="18" t="s">
        <v>23</v>
      </c>
      <c r="D14" s="9">
        <f>ROUND(($D$6*(1-(0.05+0.05))),2)</f>
        <v>6.35</v>
      </c>
      <c r="E14" s="9">
        <f>ROUND(($E$6*(1-(0.05+0.05))),2)</f>
        <v>6.46</v>
      </c>
    </row>
    <row r="15" spans="1:5" x14ac:dyDescent="0.25">
      <c r="B15" s="3" t="s">
        <v>7</v>
      </c>
      <c r="C15" s="18" t="s">
        <v>23</v>
      </c>
      <c r="D15" s="9">
        <f>ROUND(($D$6*(1-(0.06+0.05))),2)</f>
        <v>6.28</v>
      </c>
      <c r="E15" s="9">
        <f>ROUND(($E$6*(1-(0.06+0.05))),2)</f>
        <v>6.39</v>
      </c>
    </row>
    <row r="16" spans="1:5" x14ac:dyDescent="0.25">
      <c r="B16" s="3" t="s">
        <v>8</v>
      </c>
      <c r="C16" s="18" t="s">
        <v>23</v>
      </c>
      <c r="D16" s="9">
        <f>ROUND(($D$6*(1-(0.06+0.05+0.06))),2)</f>
        <v>5.86</v>
      </c>
      <c r="E16" s="9">
        <f>ROUND(($E$6*(1-(0.06+0.05+0.06))),2)</f>
        <v>5.96</v>
      </c>
    </row>
    <row r="17" spans="1:5" x14ac:dyDescent="0.25">
      <c r="B17" s="3" t="s">
        <v>9</v>
      </c>
      <c r="C17" s="18" t="s">
        <v>23</v>
      </c>
      <c r="D17" s="9">
        <f>ROUND(($D$6*(1-(0.1+0.06+0.05+0.06))),2)</f>
        <v>5.15</v>
      </c>
      <c r="E17" s="9">
        <f>ROUND(($E$6*(1-(0.1+0.06+0.05+0.06))),2)</f>
        <v>5.24</v>
      </c>
    </row>
    <row r="18" spans="1:5" x14ac:dyDescent="0.25">
      <c r="B18" s="3" t="s">
        <v>10</v>
      </c>
      <c r="C18" s="18" t="s">
        <v>23</v>
      </c>
      <c r="D18" s="9">
        <f>ROUND(($D$6*(1-(0.05+0.05+0.06))),2)</f>
        <v>5.93</v>
      </c>
      <c r="E18" s="9">
        <f>ROUND(($E$6*(1-(0.05+0.05+0.06))),2)</f>
        <v>6.03</v>
      </c>
    </row>
    <row r="19" spans="1:5" x14ac:dyDescent="0.25">
      <c r="B19" s="3" t="s">
        <v>11</v>
      </c>
      <c r="C19" s="18" t="s">
        <v>23</v>
      </c>
      <c r="D19" s="9">
        <f>ROUND(($D$6*(1-(0.1+0.06+0.05+0.05))),2)</f>
        <v>5.22</v>
      </c>
      <c r="E19" s="9">
        <f>ROUND(($E$6*(1-(0.1+0.06+0.05+0.05))),2)</f>
        <v>5.31</v>
      </c>
    </row>
    <row r="20" spans="1:5" x14ac:dyDescent="0.25">
      <c r="B20" s="3" t="s">
        <v>12</v>
      </c>
      <c r="C20" s="18" t="s">
        <v>23</v>
      </c>
      <c r="D20" s="9">
        <f>ROUND(($D$6*(1-(0.06+0.06))),2)</f>
        <v>6.21</v>
      </c>
      <c r="E20" s="9">
        <f>ROUND(($E$6*(1-(0.06+0.06))),2)</f>
        <v>6.32</v>
      </c>
    </row>
    <row r="21" spans="1:5" x14ac:dyDescent="0.25">
      <c r="B21" s="3" t="s">
        <v>13</v>
      </c>
      <c r="C21" s="18" t="s">
        <v>23</v>
      </c>
      <c r="D21" s="9">
        <f>ROUND(($D$6*(1-(0.06+0.05+0.05+0.06))),2)</f>
        <v>5.51</v>
      </c>
      <c r="E21" s="9">
        <f>ROUND(($E$6*(1-(0.06+0.05+0.05+0.06))),2)</f>
        <v>5.6</v>
      </c>
    </row>
    <row r="22" spans="1:5" x14ac:dyDescent="0.25">
      <c r="B22" s="4" t="s">
        <v>14</v>
      </c>
      <c r="C22" s="18" t="s">
        <v>23</v>
      </c>
      <c r="D22" s="9">
        <f>ROUND(($D$6*(1-(0.1+0.06+0.05))),2)</f>
        <v>5.58</v>
      </c>
      <c r="E22" s="9">
        <f>ROUND(($E$6*(1-(0.1+0.06+0.05))),2)</f>
        <v>5.67</v>
      </c>
    </row>
    <row r="23" spans="1:5" x14ac:dyDescent="0.25">
      <c r="B23" s="3" t="s">
        <v>15</v>
      </c>
      <c r="C23" s="18" t="s">
        <v>23</v>
      </c>
      <c r="D23" s="9">
        <f>ROUND(($D$6*(1-(0.1+0.06+0.06))),2)</f>
        <v>5.51</v>
      </c>
      <c r="E23" s="9">
        <f>ROUND(($E$6*(1-(0.1+0.06+0.06))),2)</f>
        <v>5.6</v>
      </c>
    </row>
    <row r="24" spans="1:5" x14ac:dyDescent="0.25">
      <c r="B24" s="3" t="s">
        <v>16</v>
      </c>
      <c r="C24" s="18" t="s">
        <v>23</v>
      </c>
      <c r="D24" s="9">
        <f>ROUND(($D$6*(1-(0.06+0.05))),2)</f>
        <v>6.28</v>
      </c>
      <c r="E24" s="9">
        <f>ROUND(($E$6*(1-(0.06+0.05))),2)</f>
        <v>6.39</v>
      </c>
    </row>
    <row r="25" spans="1:5" x14ac:dyDescent="0.25">
      <c r="B25" s="3" t="s">
        <v>17</v>
      </c>
      <c r="C25" s="18" t="s">
        <v>23</v>
      </c>
      <c r="D25" s="9">
        <f>ROUND(($D$6*(1-(0.1+0.05+0.06))),2)</f>
        <v>5.58</v>
      </c>
      <c r="E25" s="9">
        <f>ROUND(($E$6*(1-(0.1+0.05+0.06))),2)</f>
        <v>5.67</v>
      </c>
    </row>
    <row r="26" spans="1:5" ht="21" customHeight="1" x14ac:dyDescent="0.25">
      <c r="B26" s="13" t="s">
        <v>18</v>
      </c>
      <c r="C26" s="18" t="s">
        <v>23</v>
      </c>
      <c r="D26" s="6">
        <v>3.53</v>
      </c>
      <c r="E26" s="6">
        <v>3.59</v>
      </c>
    </row>
    <row r="27" spans="1:5" s="10" customFormat="1" x14ac:dyDescent="0.25">
      <c r="A27" s="34"/>
      <c r="B27" s="58" t="s">
        <v>25</v>
      </c>
      <c r="C27" s="18" t="s">
        <v>23</v>
      </c>
      <c r="D27" s="6">
        <v>4.9400000000000004</v>
      </c>
      <c r="E27" s="6">
        <v>5.0199999999999996</v>
      </c>
    </row>
    <row r="28" spans="1:5" ht="6" customHeight="1" x14ac:dyDescent="0.25"/>
    <row r="29" spans="1:5" x14ac:dyDescent="0.25">
      <c r="A29" s="21">
        <v>2</v>
      </c>
      <c r="B29" s="57" t="s">
        <v>27</v>
      </c>
      <c r="C29" s="19"/>
      <c r="D29" s="42" t="s">
        <v>99</v>
      </c>
      <c r="E29" s="42" t="s">
        <v>123</v>
      </c>
    </row>
    <row r="30" spans="1:5" ht="24.75" x14ac:dyDescent="0.25">
      <c r="B30" s="41" t="s">
        <v>81</v>
      </c>
      <c r="C30" s="18" t="s">
        <v>23</v>
      </c>
      <c r="D30" s="6">
        <v>8.23</v>
      </c>
      <c r="E30" s="6">
        <v>8.3699999999999992</v>
      </c>
    </row>
    <row r="31" spans="1:5" x14ac:dyDescent="0.25">
      <c r="B31" s="2" t="s">
        <v>20</v>
      </c>
      <c r="C31" s="59"/>
      <c r="D31" s="1"/>
      <c r="E31" s="1"/>
    </row>
    <row r="32" spans="1:5" x14ac:dyDescent="0.25">
      <c r="B32" s="3" t="s">
        <v>0</v>
      </c>
      <c r="C32" s="18" t="s">
        <v>23</v>
      </c>
      <c r="D32" s="9">
        <f>ROUND(($D$30*0.9),2)</f>
        <v>7.41</v>
      </c>
      <c r="E32" s="9">
        <f>ROUND(($E$30*0.9),2)</f>
        <v>7.53</v>
      </c>
    </row>
    <row r="33" spans="2:5" x14ac:dyDescent="0.25">
      <c r="B33" s="3" t="s">
        <v>1</v>
      </c>
      <c r="C33" s="18" t="s">
        <v>23</v>
      </c>
      <c r="D33" s="9">
        <f>ROUND(($D$30*0.94),2)</f>
        <v>7.74</v>
      </c>
      <c r="E33" s="9">
        <f>ROUND(($E$30*0.94),2)</f>
        <v>7.87</v>
      </c>
    </row>
    <row r="34" spans="2:5" x14ac:dyDescent="0.25">
      <c r="B34" s="3" t="s">
        <v>2</v>
      </c>
      <c r="C34" s="18" t="s">
        <v>23</v>
      </c>
      <c r="D34" s="9">
        <f>ROUND(($D$30*0.95),2)</f>
        <v>7.82</v>
      </c>
      <c r="E34" s="9">
        <f>ROUND(($E$30*0.95),2)</f>
        <v>7.95</v>
      </c>
    </row>
    <row r="35" spans="2:5" x14ac:dyDescent="0.25">
      <c r="B35" s="3" t="s">
        <v>3</v>
      </c>
      <c r="C35" s="18" t="s">
        <v>23</v>
      </c>
      <c r="D35" s="9">
        <f>ROUND(($D$30*0.95),2)</f>
        <v>7.82</v>
      </c>
      <c r="E35" s="9">
        <f>ROUND(($E$30*0.95),2)</f>
        <v>7.95</v>
      </c>
    </row>
    <row r="36" spans="2:5" x14ac:dyDescent="0.25">
      <c r="B36" s="3" t="s">
        <v>4</v>
      </c>
      <c r="C36" s="18" t="s">
        <v>23</v>
      </c>
      <c r="D36" s="9">
        <f>ROUND(($D$30*0.94),2)</f>
        <v>7.74</v>
      </c>
      <c r="E36" s="9">
        <f>ROUND(($E$30*0.94),2)</f>
        <v>7.87</v>
      </c>
    </row>
    <row r="37" spans="2:5" x14ac:dyDescent="0.25">
      <c r="B37" s="3" t="s">
        <v>5</v>
      </c>
      <c r="C37" s="18" t="s">
        <v>23</v>
      </c>
      <c r="D37" s="9">
        <f>ROUND(($D$30*(1-(0.1+0.06))),2)</f>
        <v>6.91</v>
      </c>
      <c r="E37" s="9">
        <f>ROUND(($E$30*(1-(0.1+0.06))),2)</f>
        <v>7.03</v>
      </c>
    </row>
    <row r="38" spans="2:5" x14ac:dyDescent="0.25">
      <c r="B38" s="3" t="s">
        <v>6</v>
      </c>
      <c r="C38" s="18" t="s">
        <v>23</v>
      </c>
      <c r="D38" s="9">
        <f>ROUND(($D$30*(1-(0.05+0.05))),2)</f>
        <v>7.41</v>
      </c>
      <c r="E38" s="9">
        <f>ROUND(($E$30*(1-(0.05+0.05))),2)</f>
        <v>7.53</v>
      </c>
    </row>
    <row r="39" spans="2:5" x14ac:dyDescent="0.25">
      <c r="B39" s="3" t="s">
        <v>7</v>
      </c>
      <c r="C39" s="18" t="s">
        <v>23</v>
      </c>
      <c r="D39" s="9">
        <f>ROUND(($D$30*(1-(0.06+0.05))),2)</f>
        <v>7.32</v>
      </c>
      <c r="E39" s="9">
        <f>ROUND(($E$30*(1-(0.06+0.05))),2)</f>
        <v>7.45</v>
      </c>
    </row>
    <row r="40" spans="2:5" x14ac:dyDescent="0.25">
      <c r="B40" s="3" t="s">
        <v>8</v>
      </c>
      <c r="C40" s="18" t="s">
        <v>23</v>
      </c>
      <c r="D40" s="9">
        <f>ROUND(($D$30*(1-(0.06+0.05+0.06))),2)</f>
        <v>6.83</v>
      </c>
      <c r="E40" s="9">
        <f>ROUND(($E$30*(1-(0.06+0.05+0.06))),2)</f>
        <v>6.95</v>
      </c>
    </row>
    <row r="41" spans="2:5" x14ac:dyDescent="0.25">
      <c r="B41" s="3" t="s">
        <v>9</v>
      </c>
      <c r="C41" s="18" t="s">
        <v>23</v>
      </c>
      <c r="D41" s="9">
        <f>ROUND(($D$30*(1-(0.1+0.06+0.05+0.06))),2)</f>
        <v>6.01</v>
      </c>
      <c r="E41" s="9">
        <f>ROUND(($E$30*(1-(0.1+0.06+0.05+0.06))),2)</f>
        <v>6.11</v>
      </c>
    </row>
    <row r="42" spans="2:5" x14ac:dyDescent="0.25">
      <c r="B42" s="3" t="s">
        <v>10</v>
      </c>
      <c r="C42" s="18" t="s">
        <v>23</v>
      </c>
      <c r="D42" s="9">
        <f>ROUND(($D$30*(1-(0.05+0.05+0.06))),2)</f>
        <v>6.91</v>
      </c>
      <c r="E42" s="9">
        <f>ROUND(($E$30*(1-(0.05+0.05+0.06))),2)</f>
        <v>7.03</v>
      </c>
    </row>
    <row r="43" spans="2:5" x14ac:dyDescent="0.25">
      <c r="B43" s="3" t="s">
        <v>11</v>
      </c>
      <c r="C43" s="18" t="s">
        <v>23</v>
      </c>
      <c r="D43" s="9">
        <f>ROUND(($D$30*(1-(0.1+0.06+0.05+0.05))),2)</f>
        <v>6.09</v>
      </c>
      <c r="E43" s="9">
        <f>ROUND(($E$30*(1-(0.1+0.06+0.05+0.05))),2)</f>
        <v>6.19</v>
      </c>
    </row>
    <row r="44" spans="2:5" x14ac:dyDescent="0.25">
      <c r="B44" s="3" t="s">
        <v>12</v>
      </c>
      <c r="C44" s="18" t="s">
        <v>23</v>
      </c>
      <c r="D44" s="9">
        <f>ROUND(($D$30*(1-(0.06+0.06))),2)</f>
        <v>7.24</v>
      </c>
      <c r="E44" s="9">
        <f>ROUND(($E$30*(1-(0.06+0.06))),2)</f>
        <v>7.37</v>
      </c>
    </row>
    <row r="45" spans="2:5" x14ac:dyDescent="0.25">
      <c r="B45" s="3" t="s">
        <v>13</v>
      </c>
      <c r="C45" s="18" t="s">
        <v>23</v>
      </c>
      <c r="D45" s="9">
        <f>ROUND(($D$30*(1-(0.06+0.05+0.05+0.06))),2)</f>
        <v>6.42</v>
      </c>
      <c r="E45" s="9">
        <f>ROUND(($E$30*(1-(0.06+0.05+0.05+0.06))),2)</f>
        <v>6.53</v>
      </c>
    </row>
    <row r="46" spans="2:5" x14ac:dyDescent="0.25">
      <c r="B46" s="4" t="s">
        <v>14</v>
      </c>
      <c r="C46" s="18" t="s">
        <v>23</v>
      </c>
      <c r="D46" s="9">
        <f>ROUND(($D$30*(1-(0.1+0.06+0.05))),2)</f>
        <v>6.5</v>
      </c>
      <c r="E46" s="9">
        <f>ROUND(($E$30*(1-(0.1+0.06+0.05))),2)</f>
        <v>6.61</v>
      </c>
    </row>
    <row r="47" spans="2:5" x14ac:dyDescent="0.25">
      <c r="B47" s="3" t="s">
        <v>15</v>
      </c>
      <c r="C47" s="18" t="s">
        <v>23</v>
      </c>
      <c r="D47" s="9">
        <f>ROUND(($D$30*(1-(0.1+0.06+0.06))),2)</f>
        <v>6.42</v>
      </c>
      <c r="E47" s="9">
        <f>ROUND(($E$30*(1-(0.1+0.06+0.06))),2)</f>
        <v>6.53</v>
      </c>
    </row>
    <row r="48" spans="2:5" x14ac:dyDescent="0.25">
      <c r="B48" s="3" t="s">
        <v>16</v>
      </c>
      <c r="C48" s="18" t="s">
        <v>23</v>
      </c>
      <c r="D48" s="9">
        <f>ROUND(($D$30*(1-(0.06+0.05))),2)</f>
        <v>7.32</v>
      </c>
      <c r="E48" s="9">
        <f>ROUND(($E$30*(1-(0.06+0.05))),2)</f>
        <v>7.45</v>
      </c>
    </row>
    <row r="49" spans="1:12" x14ac:dyDescent="0.25">
      <c r="B49" s="3" t="s">
        <v>17</v>
      </c>
      <c r="C49" s="18" t="s">
        <v>23</v>
      </c>
      <c r="D49" s="9">
        <f>ROUND(($D$30*(1-(0.1+0.05+0.06))),2)</f>
        <v>6.5</v>
      </c>
      <c r="E49" s="9">
        <f>ROUND(($E$30*(1-(0.1+0.05+0.06))),2)</f>
        <v>6.61</v>
      </c>
    </row>
    <row r="50" spans="1:12" x14ac:dyDescent="0.25">
      <c r="B50" s="13" t="s">
        <v>18</v>
      </c>
      <c r="C50" s="18" t="s">
        <v>23</v>
      </c>
      <c r="D50" s="6">
        <v>4.1100000000000003</v>
      </c>
      <c r="E50" s="6">
        <v>4.18</v>
      </c>
    </row>
    <row r="51" spans="1:12" x14ac:dyDescent="0.25">
      <c r="B51" s="58" t="s">
        <v>25</v>
      </c>
      <c r="C51" s="18" t="s">
        <v>23</v>
      </c>
      <c r="D51" s="6">
        <v>5.76</v>
      </c>
      <c r="E51" s="6">
        <v>5.86</v>
      </c>
    </row>
    <row r="52" spans="1:12" s="46" customFormat="1" x14ac:dyDescent="0.25">
      <c r="A52" s="45">
        <v>3</v>
      </c>
      <c r="B52" s="60" t="s">
        <v>92</v>
      </c>
      <c r="C52" s="18" t="s">
        <v>23</v>
      </c>
      <c r="D52" s="66">
        <v>0.32</v>
      </c>
      <c r="E52" s="66">
        <v>0.33</v>
      </c>
    </row>
    <row r="53" spans="1:12" s="46" customFormat="1" x14ac:dyDescent="0.25">
      <c r="A53" s="45">
        <v>4</v>
      </c>
      <c r="B53" s="60" t="s">
        <v>93</v>
      </c>
      <c r="C53" s="18" t="s">
        <v>23</v>
      </c>
      <c r="D53" s="66">
        <v>3.28</v>
      </c>
      <c r="E53" s="66">
        <v>3.34</v>
      </c>
    </row>
    <row r="54" spans="1:12" s="46" customFormat="1" x14ac:dyDescent="0.25">
      <c r="A54" s="45">
        <v>5</v>
      </c>
      <c r="B54" s="60" t="s">
        <v>94</v>
      </c>
      <c r="C54" s="18" t="s">
        <v>23</v>
      </c>
      <c r="D54" s="67">
        <v>3.23</v>
      </c>
      <c r="E54" s="67">
        <v>3.28</v>
      </c>
    </row>
    <row r="55" spans="1:12" x14ac:dyDescent="0.25">
      <c r="A55" s="21">
        <v>6</v>
      </c>
      <c r="B55" s="57" t="s">
        <v>28</v>
      </c>
      <c r="C55" s="18" t="s">
        <v>23</v>
      </c>
      <c r="D55" s="1">
        <v>5.92</v>
      </c>
      <c r="E55" s="1">
        <v>6.02</v>
      </c>
    </row>
    <row r="56" spans="1:12" x14ac:dyDescent="0.25">
      <c r="A56" s="21">
        <v>7</v>
      </c>
      <c r="B56" s="57" t="s">
        <v>29</v>
      </c>
      <c r="C56" s="18" t="s">
        <v>23</v>
      </c>
      <c r="D56" s="1">
        <v>3.23</v>
      </c>
      <c r="E56" s="1">
        <v>3.28</v>
      </c>
    </row>
    <row r="57" spans="1:12" x14ac:dyDescent="0.25">
      <c r="A57" s="21">
        <v>8</v>
      </c>
      <c r="B57" s="57" t="s">
        <v>30</v>
      </c>
      <c r="C57" s="18" t="s">
        <v>23</v>
      </c>
      <c r="D57" s="1">
        <v>2.46</v>
      </c>
      <c r="E57" s="1">
        <v>2.5</v>
      </c>
    </row>
    <row r="58" spans="1:12" x14ac:dyDescent="0.25">
      <c r="A58" s="37">
        <v>9</v>
      </c>
      <c r="B58" s="61" t="s">
        <v>31</v>
      </c>
      <c r="C58" s="18" t="s">
        <v>23</v>
      </c>
      <c r="D58" s="1">
        <v>7.41</v>
      </c>
      <c r="E58" s="1">
        <v>7.54</v>
      </c>
    </row>
    <row r="59" spans="1:12" x14ac:dyDescent="0.25">
      <c r="A59" s="21">
        <v>10</v>
      </c>
      <c r="B59" s="57" t="s">
        <v>35</v>
      </c>
      <c r="C59" s="48" t="s">
        <v>23</v>
      </c>
      <c r="D59" s="1">
        <v>3.78</v>
      </c>
      <c r="E59" s="1"/>
      <c r="G59" s="78"/>
      <c r="H59" s="78"/>
      <c r="K59" s="78"/>
      <c r="L59" s="78"/>
    </row>
    <row r="60" spans="1:12" x14ac:dyDescent="0.25">
      <c r="A60" s="21">
        <v>11</v>
      </c>
      <c r="B60" s="57" t="s">
        <v>36</v>
      </c>
      <c r="C60" s="48" t="s">
        <v>23</v>
      </c>
      <c r="D60" s="1">
        <v>1.65</v>
      </c>
      <c r="E60" s="1"/>
      <c r="G60" s="78"/>
      <c r="H60" s="78"/>
      <c r="K60" s="78"/>
      <c r="L60" s="78"/>
    </row>
    <row r="61" spans="1:12" x14ac:dyDescent="0.25">
      <c r="A61" s="21">
        <v>12</v>
      </c>
      <c r="B61" s="57" t="s">
        <v>37</v>
      </c>
      <c r="C61" s="22" t="s">
        <v>39</v>
      </c>
      <c r="D61" s="1">
        <v>67.72</v>
      </c>
      <c r="E61" s="1">
        <v>68.87</v>
      </c>
      <c r="I61" s="79"/>
    </row>
    <row r="62" spans="1:12" x14ac:dyDescent="0.25">
      <c r="A62" s="21">
        <v>13</v>
      </c>
      <c r="B62" s="57" t="s">
        <v>38</v>
      </c>
      <c r="C62" s="22" t="s">
        <v>39</v>
      </c>
      <c r="D62" s="1">
        <v>14.72</v>
      </c>
      <c r="E62" s="1">
        <v>14.97</v>
      </c>
    </row>
    <row r="63" spans="1:12" ht="23.25" x14ac:dyDescent="0.25">
      <c r="A63" s="24"/>
      <c r="B63" s="56" t="s">
        <v>100</v>
      </c>
      <c r="C63" s="26"/>
      <c r="D63" s="48" t="s">
        <v>101</v>
      </c>
      <c r="E63" s="48"/>
    </row>
    <row r="64" spans="1:12" x14ac:dyDescent="0.25">
      <c r="B64" s="57"/>
      <c r="C64" s="19"/>
      <c r="D64" s="42" t="s">
        <v>97</v>
      </c>
      <c r="E64" s="42" t="s">
        <v>123</v>
      </c>
    </row>
    <row r="65" spans="1:9" x14ac:dyDescent="0.25">
      <c r="A65" s="21">
        <v>14</v>
      </c>
      <c r="B65" s="57" t="s">
        <v>33</v>
      </c>
      <c r="C65" s="18" t="s">
        <v>23</v>
      </c>
      <c r="D65" s="1">
        <v>9.07</v>
      </c>
      <c r="E65" s="1">
        <v>9.07</v>
      </c>
    </row>
    <row r="66" spans="1:9" x14ac:dyDescent="0.25">
      <c r="A66" s="21">
        <v>15</v>
      </c>
      <c r="B66" s="57" t="s">
        <v>34</v>
      </c>
      <c r="C66" s="18" t="s">
        <v>23</v>
      </c>
      <c r="D66" s="1">
        <v>9.07</v>
      </c>
      <c r="E66" s="1">
        <v>9.07</v>
      </c>
    </row>
    <row r="67" spans="1:9" ht="6.75" customHeight="1" x14ac:dyDescent="0.25"/>
    <row r="68" spans="1:9" x14ac:dyDescent="0.25">
      <c r="A68" s="10" t="s">
        <v>110</v>
      </c>
      <c r="D68" s="64"/>
      <c r="E68" s="64"/>
    </row>
    <row r="69" spans="1:9" ht="6" customHeight="1" x14ac:dyDescent="0.25"/>
    <row r="70" spans="1:9" x14ac:dyDescent="0.25">
      <c r="B70" s="19" t="s">
        <v>87</v>
      </c>
      <c r="C70" s="31"/>
      <c r="D70" s="63" t="s">
        <v>99</v>
      </c>
      <c r="E70" s="63" t="s">
        <v>123</v>
      </c>
      <c r="F70" s="87"/>
      <c r="G70" s="23"/>
      <c r="H70" s="23"/>
      <c r="I70" s="23"/>
    </row>
    <row r="71" spans="1:9" x14ac:dyDescent="0.25">
      <c r="B71" s="26" t="s">
        <v>118</v>
      </c>
      <c r="C71" s="11"/>
      <c r="D71" s="82" t="s">
        <v>98</v>
      </c>
      <c r="E71" s="82"/>
      <c r="F71" s="88"/>
      <c r="G71" s="23"/>
      <c r="H71" s="23"/>
      <c r="I71" s="23"/>
    </row>
    <row r="72" spans="1:9" x14ac:dyDescent="0.25">
      <c r="B72" s="26" t="s">
        <v>126</v>
      </c>
      <c r="C72" s="11"/>
      <c r="D72" s="82" t="s">
        <v>137</v>
      </c>
      <c r="E72" s="82"/>
      <c r="F72" s="88"/>
      <c r="G72" s="23"/>
      <c r="H72" s="23"/>
      <c r="I72" s="23"/>
    </row>
    <row r="73" spans="1:9" x14ac:dyDescent="0.25">
      <c r="B73" s="62" t="s">
        <v>108</v>
      </c>
      <c r="C73" s="11" t="s">
        <v>24</v>
      </c>
      <c r="D73" s="53">
        <v>154.37</v>
      </c>
      <c r="E73" s="53"/>
      <c r="F73" s="88"/>
      <c r="G73" s="23"/>
      <c r="H73" s="23"/>
      <c r="I73" s="23"/>
    </row>
    <row r="74" spans="1:9" s="50" customFormat="1" ht="11.25" x14ac:dyDescent="0.2">
      <c r="A74" s="49"/>
      <c r="B74" s="51" t="s">
        <v>102</v>
      </c>
      <c r="C74" s="11" t="s">
        <v>24</v>
      </c>
      <c r="D74" s="52">
        <v>23.36</v>
      </c>
      <c r="E74" s="52">
        <v>23.76</v>
      </c>
      <c r="F74" s="89"/>
      <c r="G74" s="85"/>
      <c r="H74" s="85"/>
      <c r="I74" s="85"/>
    </row>
    <row r="75" spans="1:9" s="50" customFormat="1" ht="11.25" x14ac:dyDescent="0.2">
      <c r="A75" s="49"/>
      <c r="B75" s="51" t="s">
        <v>103</v>
      </c>
      <c r="C75" s="11" t="s">
        <v>51</v>
      </c>
      <c r="D75" s="52">
        <v>2390.66</v>
      </c>
      <c r="E75" s="52">
        <v>2431.1799999999998</v>
      </c>
      <c r="F75" s="89"/>
      <c r="G75" s="85"/>
      <c r="H75" s="85"/>
      <c r="I75" s="85"/>
    </row>
    <row r="76" spans="1:9" ht="15" customHeight="1" x14ac:dyDescent="0.25">
      <c r="B76" s="76" t="s">
        <v>117</v>
      </c>
      <c r="C76" s="11"/>
      <c r="D76" s="82" t="s">
        <v>98</v>
      </c>
      <c r="E76" s="82"/>
      <c r="F76" s="88"/>
      <c r="G76" s="23"/>
      <c r="H76" s="23"/>
      <c r="I76" s="23"/>
    </row>
    <row r="77" spans="1:9" ht="15" customHeight="1" x14ac:dyDescent="0.25">
      <c r="B77" s="76" t="s">
        <v>138</v>
      </c>
      <c r="C77" s="11"/>
      <c r="D77" s="82" t="s">
        <v>137</v>
      </c>
      <c r="E77" s="82"/>
      <c r="F77" s="88"/>
      <c r="G77" s="23"/>
      <c r="H77" s="23"/>
      <c r="I77" s="23"/>
    </row>
    <row r="78" spans="1:9" s="50" customFormat="1" ht="11.25" x14ac:dyDescent="0.2">
      <c r="A78" s="49"/>
      <c r="B78" s="51" t="s">
        <v>102</v>
      </c>
      <c r="C78" s="11" t="s">
        <v>24</v>
      </c>
      <c r="D78" s="52">
        <v>14.37</v>
      </c>
      <c r="E78" s="52">
        <v>14.62</v>
      </c>
      <c r="F78" s="89"/>
      <c r="G78" s="85"/>
      <c r="H78" s="85"/>
      <c r="I78" s="85"/>
    </row>
    <row r="79" spans="1:9" s="50" customFormat="1" ht="11.25" x14ac:dyDescent="0.2">
      <c r="A79" s="49"/>
      <c r="B79" s="51" t="s">
        <v>103</v>
      </c>
      <c r="C79" s="11" t="s">
        <v>51</v>
      </c>
      <c r="D79" s="52">
        <v>1237.82</v>
      </c>
      <c r="E79" s="52">
        <v>1258.8</v>
      </c>
      <c r="F79" s="89"/>
      <c r="G79" s="85"/>
      <c r="H79" s="85"/>
      <c r="I79" s="85"/>
    </row>
    <row r="80" spans="1:9" ht="6" customHeight="1" x14ac:dyDescent="0.25">
      <c r="F80" s="88"/>
      <c r="G80" s="23"/>
      <c r="H80" s="23"/>
      <c r="I80" s="23"/>
    </row>
    <row r="81" spans="2:9" x14ac:dyDescent="0.25">
      <c r="B81" s="19" t="s">
        <v>52</v>
      </c>
      <c r="C81" s="31"/>
      <c r="D81" s="63" t="s">
        <v>99</v>
      </c>
      <c r="E81" s="63" t="s">
        <v>123</v>
      </c>
      <c r="F81" s="87"/>
      <c r="G81" s="23"/>
      <c r="H81" s="23"/>
      <c r="I81" s="23"/>
    </row>
    <row r="82" spans="2:9" x14ac:dyDescent="0.25">
      <c r="B82" s="26" t="s">
        <v>118</v>
      </c>
      <c r="C82" s="11"/>
      <c r="D82" s="82" t="s">
        <v>107</v>
      </c>
      <c r="E82" s="82"/>
      <c r="F82" s="88"/>
      <c r="G82" s="23"/>
      <c r="H82" s="23"/>
      <c r="I82" s="23"/>
    </row>
    <row r="83" spans="2:9" x14ac:dyDescent="0.25">
      <c r="B83" s="26" t="s">
        <v>126</v>
      </c>
      <c r="C83" s="11"/>
      <c r="D83" s="82" t="s">
        <v>140</v>
      </c>
      <c r="E83" s="82"/>
      <c r="F83" s="88"/>
      <c r="G83" s="23"/>
      <c r="H83" s="23"/>
      <c r="I83" s="23"/>
    </row>
    <row r="84" spans="2:9" x14ac:dyDescent="0.25">
      <c r="B84" s="62" t="s">
        <v>108</v>
      </c>
      <c r="C84" s="11" t="s">
        <v>51</v>
      </c>
      <c r="D84" s="54">
        <v>2390.66</v>
      </c>
      <c r="E84" s="54">
        <v>2431.1799999999998</v>
      </c>
      <c r="F84" s="88"/>
      <c r="G84" s="23"/>
      <c r="H84" s="23"/>
      <c r="I84" s="23"/>
    </row>
    <row r="85" spans="2:9" ht="15" customHeight="1" x14ac:dyDescent="0.25">
      <c r="B85" s="76" t="s">
        <v>119</v>
      </c>
      <c r="C85" s="11"/>
      <c r="D85" s="82" t="s">
        <v>116</v>
      </c>
      <c r="E85" s="82"/>
      <c r="F85" s="88"/>
      <c r="G85" s="23"/>
      <c r="H85" s="23"/>
      <c r="I85" s="23"/>
    </row>
    <row r="86" spans="2:9" x14ac:dyDescent="0.25">
      <c r="B86" s="76" t="s">
        <v>133</v>
      </c>
      <c r="C86" s="11"/>
      <c r="D86" s="82" t="s">
        <v>139</v>
      </c>
      <c r="E86" s="82"/>
      <c r="F86" s="88"/>
      <c r="G86" s="23"/>
      <c r="H86" s="23"/>
      <c r="I86" s="23"/>
    </row>
    <row r="87" spans="2:9" x14ac:dyDescent="0.25">
      <c r="B87" s="62" t="s">
        <v>108</v>
      </c>
      <c r="C87" s="11" t="s">
        <v>51</v>
      </c>
      <c r="D87" s="54">
        <v>1237.82</v>
      </c>
      <c r="E87" s="54">
        <v>1258.8</v>
      </c>
      <c r="F87" s="88"/>
      <c r="G87" s="23"/>
      <c r="H87" s="23"/>
      <c r="I87" s="23"/>
    </row>
    <row r="88" spans="2:9" ht="6" customHeight="1" x14ac:dyDescent="0.25">
      <c r="F88" s="88"/>
      <c r="G88" s="23"/>
      <c r="H88" s="23"/>
      <c r="I88" s="23"/>
    </row>
    <row r="89" spans="2:9" x14ac:dyDescent="0.25">
      <c r="B89" s="19" t="s">
        <v>45</v>
      </c>
      <c r="C89" s="31"/>
      <c r="D89" s="63" t="s">
        <v>99</v>
      </c>
      <c r="E89" s="63" t="s">
        <v>123</v>
      </c>
      <c r="F89" s="87"/>
      <c r="G89" s="23"/>
      <c r="H89" s="23"/>
      <c r="I89" s="23"/>
    </row>
    <row r="90" spans="2:9" x14ac:dyDescent="0.25">
      <c r="B90" s="26" t="s">
        <v>120</v>
      </c>
      <c r="C90" s="11"/>
      <c r="D90" s="82" t="s">
        <v>104</v>
      </c>
      <c r="E90" s="82"/>
      <c r="F90" s="88"/>
      <c r="G90" s="23"/>
      <c r="H90" s="23"/>
      <c r="I90" s="23"/>
    </row>
    <row r="91" spans="2:9" x14ac:dyDescent="0.25">
      <c r="B91" s="26" t="s">
        <v>127</v>
      </c>
      <c r="C91" s="11"/>
      <c r="D91" s="82" t="s">
        <v>135</v>
      </c>
      <c r="E91" s="82"/>
      <c r="F91" s="88"/>
      <c r="G91" s="23"/>
      <c r="H91" s="23"/>
      <c r="I91" s="23"/>
    </row>
    <row r="92" spans="2:9" x14ac:dyDescent="0.25">
      <c r="B92" s="62" t="s">
        <v>108</v>
      </c>
      <c r="C92" s="11" t="s">
        <v>24</v>
      </c>
      <c r="D92" s="55">
        <v>23.36</v>
      </c>
      <c r="E92" s="55">
        <v>23.76</v>
      </c>
      <c r="F92" s="88"/>
      <c r="G92" s="23"/>
      <c r="H92" s="23"/>
      <c r="I92" s="23"/>
    </row>
    <row r="93" spans="2:9" x14ac:dyDescent="0.25">
      <c r="B93" s="76" t="s">
        <v>121</v>
      </c>
      <c r="C93" s="11"/>
      <c r="D93" s="82" t="s">
        <v>109</v>
      </c>
      <c r="E93" s="82"/>
      <c r="F93" s="88"/>
      <c r="G93" s="23"/>
      <c r="H93" s="23"/>
      <c r="I93" s="23"/>
    </row>
    <row r="94" spans="2:9" x14ac:dyDescent="0.25">
      <c r="B94" s="26" t="s">
        <v>132</v>
      </c>
      <c r="C94" s="11"/>
      <c r="D94" s="82" t="s">
        <v>134</v>
      </c>
      <c r="E94" s="82"/>
      <c r="F94" s="88"/>
      <c r="G94" s="23"/>
      <c r="H94" s="23"/>
      <c r="I94" s="23"/>
    </row>
    <row r="95" spans="2:9" x14ac:dyDescent="0.25">
      <c r="B95" s="62" t="s">
        <v>108</v>
      </c>
      <c r="C95" s="11" t="s">
        <v>24</v>
      </c>
      <c r="D95" s="55">
        <v>15.04</v>
      </c>
      <c r="E95" s="55">
        <v>15.29</v>
      </c>
      <c r="F95" s="88"/>
      <c r="G95" s="23"/>
      <c r="H95" s="23"/>
      <c r="I95" s="23"/>
    </row>
    <row r="96" spans="2:9" ht="6" customHeight="1" x14ac:dyDescent="0.25">
      <c r="F96" s="88"/>
      <c r="G96" s="23"/>
      <c r="H96" s="23"/>
      <c r="I96" s="23"/>
    </row>
    <row r="97" spans="2:9" x14ac:dyDescent="0.25">
      <c r="B97" s="19" t="s">
        <v>62</v>
      </c>
      <c r="C97" s="31"/>
      <c r="D97" s="63" t="s">
        <v>99</v>
      </c>
      <c r="E97" s="63" t="s">
        <v>123</v>
      </c>
      <c r="F97" s="87"/>
      <c r="G97" s="23"/>
      <c r="H97" s="23"/>
      <c r="I97" s="23"/>
    </row>
    <row r="98" spans="2:9" x14ac:dyDescent="0.25">
      <c r="B98" s="26" t="s">
        <v>120</v>
      </c>
      <c r="C98" s="11"/>
      <c r="D98" s="82" t="s">
        <v>104</v>
      </c>
      <c r="E98" s="82"/>
      <c r="F98" s="88"/>
      <c r="G98" s="23"/>
      <c r="H98" s="23"/>
      <c r="I98" s="23"/>
    </row>
    <row r="99" spans="2:9" ht="15" customHeight="1" x14ac:dyDescent="0.25">
      <c r="B99" s="26" t="s">
        <v>127</v>
      </c>
      <c r="C99" s="11"/>
      <c r="D99" s="82" t="s">
        <v>135</v>
      </c>
      <c r="E99" s="82"/>
      <c r="F99" s="88"/>
      <c r="G99" s="23"/>
      <c r="H99" s="23"/>
      <c r="I99" s="23"/>
    </row>
    <row r="100" spans="2:9" x14ac:dyDescent="0.25">
      <c r="B100" s="62" t="s">
        <v>108</v>
      </c>
      <c r="C100" s="11" t="s">
        <v>24</v>
      </c>
      <c r="D100" s="55">
        <v>24.64</v>
      </c>
      <c r="E100" s="55">
        <v>25.06</v>
      </c>
      <c r="F100" s="88"/>
      <c r="G100" s="23"/>
      <c r="H100" s="23"/>
      <c r="I100" s="23"/>
    </row>
    <row r="101" spans="2:9" x14ac:dyDescent="0.25">
      <c r="B101" s="76" t="s">
        <v>121</v>
      </c>
      <c r="C101" s="11"/>
      <c r="D101" s="82" t="s">
        <v>109</v>
      </c>
      <c r="E101" s="82"/>
      <c r="F101" s="88"/>
      <c r="G101" s="23"/>
      <c r="H101" s="23"/>
      <c r="I101" s="23"/>
    </row>
    <row r="102" spans="2:9" x14ac:dyDescent="0.25">
      <c r="B102" s="26" t="s">
        <v>132</v>
      </c>
      <c r="C102" s="11"/>
      <c r="D102" s="82" t="s">
        <v>134</v>
      </c>
      <c r="E102" s="82"/>
      <c r="F102" s="88"/>
      <c r="G102" s="23"/>
      <c r="H102" s="23"/>
      <c r="I102" s="23"/>
    </row>
    <row r="103" spans="2:9" x14ac:dyDescent="0.25">
      <c r="B103" s="62" t="s">
        <v>108</v>
      </c>
      <c r="C103" s="11" t="s">
        <v>24</v>
      </c>
      <c r="D103" s="55">
        <v>10.3</v>
      </c>
      <c r="E103" s="55">
        <v>10.48</v>
      </c>
      <c r="F103" s="88"/>
      <c r="G103" s="23"/>
      <c r="H103" s="23"/>
      <c r="I103" s="23"/>
    </row>
    <row r="104" spans="2:9" ht="6" customHeight="1" x14ac:dyDescent="0.25">
      <c r="F104" s="88"/>
      <c r="G104" s="23"/>
      <c r="H104" s="23"/>
      <c r="I104" s="23"/>
    </row>
    <row r="105" spans="2:9" x14ac:dyDescent="0.25">
      <c r="B105" s="77" t="s">
        <v>63</v>
      </c>
      <c r="C105" s="31"/>
      <c r="D105" s="63" t="s">
        <v>99</v>
      </c>
      <c r="E105" s="63" t="s">
        <v>123</v>
      </c>
      <c r="F105" s="87"/>
      <c r="G105" s="23"/>
      <c r="H105" s="23"/>
      <c r="I105" s="23"/>
    </row>
    <row r="106" spans="2:9" x14ac:dyDescent="0.25">
      <c r="B106" s="77" t="s">
        <v>128</v>
      </c>
      <c r="C106" s="11"/>
      <c r="D106" s="81" t="s">
        <v>105</v>
      </c>
      <c r="E106" s="81"/>
      <c r="F106" s="88"/>
      <c r="G106" s="23"/>
      <c r="H106" s="23"/>
      <c r="I106" s="23"/>
    </row>
    <row r="107" spans="2:9" x14ac:dyDescent="0.25">
      <c r="B107" s="77" t="s">
        <v>129</v>
      </c>
      <c r="C107" s="11"/>
      <c r="D107" s="81" t="s">
        <v>136</v>
      </c>
      <c r="E107" s="81"/>
      <c r="F107" s="88"/>
      <c r="G107" s="23"/>
      <c r="H107" s="23"/>
      <c r="I107" s="23"/>
    </row>
    <row r="108" spans="2:9" x14ac:dyDescent="0.25">
      <c r="B108" s="33" t="s">
        <v>67</v>
      </c>
      <c r="C108" s="18" t="s">
        <v>66</v>
      </c>
      <c r="D108" s="55">
        <v>5.29</v>
      </c>
      <c r="E108" s="55">
        <v>5.38</v>
      </c>
      <c r="F108" s="88"/>
      <c r="G108" s="23"/>
      <c r="H108" s="23"/>
      <c r="I108" s="23"/>
    </row>
    <row r="109" spans="2:9" x14ac:dyDescent="0.25">
      <c r="B109" s="33" t="s">
        <v>68</v>
      </c>
      <c r="C109" s="18" t="s">
        <v>66</v>
      </c>
      <c r="D109" s="55">
        <v>3.71</v>
      </c>
      <c r="E109" s="55">
        <v>3.77</v>
      </c>
      <c r="F109" s="88"/>
      <c r="G109" s="23"/>
      <c r="H109" s="23"/>
      <c r="I109" s="23"/>
    </row>
    <row r="110" spans="2:9" x14ac:dyDescent="0.25">
      <c r="B110" s="33" t="s">
        <v>69</v>
      </c>
      <c r="C110" s="18" t="s">
        <v>66</v>
      </c>
      <c r="D110" s="55">
        <v>3.71</v>
      </c>
      <c r="E110" s="55">
        <v>3.77</v>
      </c>
      <c r="F110" s="88"/>
      <c r="G110" s="23"/>
      <c r="H110" s="23"/>
      <c r="I110" s="23"/>
    </row>
    <row r="111" spans="2:9" x14ac:dyDescent="0.25">
      <c r="B111" s="1" t="s">
        <v>77</v>
      </c>
      <c r="C111" s="18" t="s">
        <v>66</v>
      </c>
      <c r="D111" s="53">
        <v>6.08</v>
      </c>
      <c r="E111" s="53">
        <v>6.18</v>
      </c>
      <c r="F111" s="88"/>
      <c r="G111" s="23"/>
      <c r="H111" s="23"/>
      <c r="I111" s="23"/>
    </row>
    <row r="112" spans="2:9" x14ac:dyDescent="0.25">
      <c r="B112" s="1" t="s">
        <v>78</v>
      </c>
      <c r="C112" s="18" t="s">
        <v>66</v>
      </c>
      <c r="D112" s="55">
        <v>2.25</v>
      </c>
      <c r="E112" s="55">
        <v>2.29</v>
      </c>
      <c r="F112" s="88"/>
      <c r="G112" s="23"/>
      <c r="H112" s="23"/>
      <c r="I112" s="23"/>
    </row>
    <row r="113" spans="2:9" ht="4.5" customHeight="1" x14ac:dyDescent="0.25">
      <c r="F113" s="88"/>
      <c r="G113" s="23"/>
      <c r="H113" s="23"/>
      <c r="I113" s="23"/>
    </row>
    <row r="114" spans="2:9" x14ac:dyDescent="0.25">
      <c r="B114" s="10" t="s">
        <v>142</v>
      </c>
      <c r="F114" s="88"/>
      <c r="G114" s="23"/>
      <c r="H114" s="23"/>
      <c r="I114" s="23"/>
    </row>
    <row r="115" spans="2:9" x14ac:dyDescent="0.25">
      <c r="B115" s="19" t="s">
        <v>130</v>
      </c>
      <c r="C115" s="31"/>
      <c r="D115" s="63"/>
      <c r="E115" s="63" t="s">
        <v>123</v>
      </c>
      <c r="F115" s="87"/>
      <c r="G115" s="23"/>
      <c r="H115" s="23"/>
      <c r="I115" s="23"/>
    </row>
    <row r="116" spans="2:9" x14ac:dyDescent="0.25">
      <c r="B116" s="26" t="s">
        <v>131</v>
      </c>
      <c r="C116" s="11"/>
      <c r="D116" s="82" t="s">
        <v>141</v>
      </c>
      <c r="E116" s="82"/>
      <c r="F116" s="88"/>
      <c r="G116" s="23"/>
      <c r="H116" s="23"/>
      <c r="I116" s="23"/>
    </row>
    <row r="117" spans="2:9" x14ac:dyDescent="0.25">
      <c r="B117" s="62" t="s">
        <v>108</v>
      </c>
      <c r="C117" s="80" t="s">
        <v>24</v>
      </c>
      <c r="D117" s="55"/>
      <c r="E117" s="84">
        <v>893.2</v>
      </c>
      <c r="F117" s="88"/>
      <c r="G117" s="86"/>
      <c r="H117" s="86"/>
      <c r="I117" s="23"/>
    </row>
    <row r="118" spans="2:9" x14ac:dyDescent="0.25">
      <c r="G118" s="78"/>
      <c r="H118" s="78"/>
    </row>
  </sheetData>
  <mergeCells count="20">
    <mergeCell ref="D99:E99"/>
    <mergeCell ref="D101:E101"/>
    <mergeCell ref="D102:E102"/>
    <mergeCell ref="D106:E106"/>
    <mergeCell ref="D116:E116"/>
    <mergeCell ref="D107:E107"/>
    <mergeCell ref="D94:E94"/>
    <mergeCell ref="D98:E98"/>
    <mergeCell ref="D93:E93"/>
    <mergeCell ref="A1:E1"/>
    <mergeCell ref="D71:E71"/>
    <mergeCell ref="D72:E72"/>
    <mergeCell ref="D76:E76"/>
    <mergeCell ref="D77:E77"/>
    <mergeCell ref="D82:E82"/>
    <mergeCell ref="D83:E83"/>
    <mergeCell ref="D85:E85"/>
    <mergeCell ref="D86:E86"/>
    <mergeCell ref="D90:E90"/>
    <mergeCell ref="D91:E91"/>
  </mergeCells>
  <printOptions horizontalCentered="1"/>
  <pageMargins left="0.19685039370078741" right="0.15748031496062992" top="0.23622047244094491" bottom="0.34" header="0.19685039370078741" footer="0.19685039370078741"/>
  <pageSetup paperSize="9" scale="61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2015г</vt:lpstr>
      <vt:lpstr>2016г</vt:lpstr>
      <vt:lpstr>2017г</vt:lpstr>
      <vt:lpstr>2017г (2)</vt:lpstr>
      <vt:lpstr>2018г</vt:lpstr>
      <vt:lpstr>2019г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2019-03-20T07:08:28Z</dcterms:modified>
</cp:coreProperties>
</file>